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2695" windowHeight="10680" tabRatio="861" firstSheet="1" activeTab="3"/>
  </bookViews>
  <sheets>
    <sheet name="KKP - 2022 - Responden-Kategori" sheetId="11" r:id="rId1"/>
    <sheet name="KKP Keseluruhan - 2022" sheetId="1" r:id="rId2"/>
    <sheet name="KKP - Ikut Item" sheetId="12" r:id="rId3"/>
    <sheet name="KKP - Skala 4-5 Ikut Profil" sheetId="13" r:id="rId4"/>
  </sheets>
  <calcPr calcId="145621"/>
</workbook>
</file>

<file path=xl/calcChain.xml><?xml version="1.0" encoding="utf-8"?>
<calcChain xmlns="http://schemas.openxmlformats.org/spreadsheetml/2006/main">
  <c r="F38" i="13" l="1"/>
  <c r="D38" i="13"/>
  <c r="C38" i="13"/>
  <c r="H38" i="12"/>
  <c r="J38" i="12" s="1"/>
  <c r="E38" i="12"/>
  <c r="D38" i="12"/>
  <c r="H37" i="12"/>
  <c r="J37" i="12" s="1"/>
  <c r="E37" i="12"/>
  <c r="D37" i="12"/>
  <c r="H36" i="12"/>
  <c r="J36" i="12" s="1"/>
  <c r="E36" i="12"/>
  <c r="D36" i="12"/>
  <c r="L35" i="12"/>
  <c r="I35" i="12"/>
  <c r="H35" i="12"/>
  <c r="D35" i="12"/>
  <c r="E35" i="12" s="1"/>
  <c r="H33" i="12"/>
  <c r="D33" i="12"/>
  <c r="E33" i="12" s="1"/>
  <c r="H32" i="12"/>
  <c r="D32" i="12"/>
  <c r="E32" i="12" s="1"/>
  <c r="H31" i="12"/>
  <c r="D31" i="12"/>
  <c r="E31" i="12" s="1"/>
  <c r="L30" i="12"/>
  <c r="H30" i="12"/>
  <c r="D30" i="12"/>
  <c r="E30" i="12" s="1"/>
  <c r="H28" i="12"/>
  <c r="D28" i="12"/>
  <c r="E28" i="12" s="1"/>
  <c r="J28" i="12" s="1"/>
  <c r="H27" i="12"/>
  <c r="D27" i="12"/>
  <c r="E27" i="12" s="1"/>
  <c r="J27" i="12" s="1"/>
  <c r="L26" i="12"/>
  <c r="H26" i="12"/>
  <c r="D26" i="12"/>
  <c r="E26" i="12" s="1"/>
  <c r="H24" i="12"/>
  <c r="J24" i="12" s="1"/>
  <c r="D24" i="12"/>
  <c r="E24" i="12" s="1"/>
  <c r="H23" i="12"/>
  <c r="D23" i="12"/>
  <c r="E23" i="12" s="1"/>
  <c r="H22" i="12"/>
  <c r="J22" i="12" s="1"/>
  <c r="D22" i="12"/>
  <c r="E22" i="12" s="1"/>
  <c r="H21" i="12"/>
  <c r="D21" i="12"/>
  <c r="E21" i="12" s="1"/>
  <c r="H20" i="12"/>
  <c r="J20" i="12" s="1"/>
  <c r="D20" i="12"/>
  <c r="E20" i="12" s="1"/>
  <c r="L19" i="12"/>
  <c r="J19" i="12"/>
  <c r="H19" i="12"/>
  <c r="I19" i="12" s="1"/>
  <c r="E19" i="12"/>
  <c r="D19" i="12"/>
  <c r="H17" i="12"/>
  <c r="J17" i="12" s="1"/>
  <c r="E17" i="12"/>
  <c r="D17" i="12"/>
  <c r="H16" i="12"/>
  <c r="J16" i="12" s="1"/>
  <c r="E16" i="12"/>
  <c r="D16" i="12"/>
  <c r="L15" i="12"/>
  <c r="I15" i="12"/>
  <c r="H15" i="12"/>
  <c r="D15" i="12"/>
  <c r="E15" i="12" s="1"/>
  <c r="H13" i="12"/>
  <c r="D13" i="12"/>
  <c r="E13" i="12" s="1"/>
  <c r="H12" i="12"/>
  <c r="J12" i="12" s="1"/>
  <c r="D12" i="12"/>
  <c r="E12" i="12" s="1"/>
  <c r="H11" i="12"/>
  <c r="J11" i="12" s="1"/>
  <c r="D11" i="12"/>
  <c r="E11" i="12" s="1"/>
  <c r="H10" i="12"/>
  <c r="D10" i="12"/>
  <c r="E10" i="12" s="1"/>
  <c r="L9" i="12"/>
  <c r="H9" i="12"/>
  <c r="D9" i="12"/>
  <c r="E9" i="12" s="1"/>
  <c r="F9" i="12" s="1"/>
  <c r="J32" i="12" l="1"/>
  <c r="J13" i="12"/>
  <c r="F30" i="12"/>
  <c r="J33" i="12"/>
  <c r="J35" i="12"/>
  <c r="F35" i="12"/>
  <c r="J23" i="12"/>
  <c r="F26" i="12"/>
  <c r="J30" i="12"/>
  <c r="J21" i="12"/>
  <c r="J26" i="12"/>
  <c r="F15" i="12"/>
  <c r="J15" i="12"/>
  <c r="J10" i="12"/>
  <c r="F19" i="12"/>
  <c r="J9" i="12"/>
  <c r="J31" i="12"/>
  <c r="I9" i="12"/>
  <c r="I30" i="12"/>
  <c r="I26" i="12"/>
  <c r="D39" i="1" l="1"/>
  <c r="G33" i="1"/>
  <c r="O39" i="11" l="1"/>
  <c r="T38" i="11" l="1"/>
  <c r="T37" i="11"/>
  <c r="T36" i="11"/>
  <c r="T35" i="11"/>
  <c r="T33" i="11"/>
  <c r="T32" i="11"/>
  <c r="T31" i="11"/>
  <c r="T30" i="11"/>
  <c r="T28" i="11"/>
  <c r="T27" i="11"/>
  <c r="T26" i="11"/>
  <c r="T24" i="11"/>
  <c r="T23" i="11"/>
  <c r="T22" i="11"/>
  <c r="T21" i="11"/>
  <c r="T20" i="11"/>
  <c r="T19" i="11"/>
  <c r="T17" i="11"/>
  <c r="T16" i="11"/>
  <c r="T15" i="11"/>
  <c r="T13" i="11"/>
  <c r="T12" i="11"/>
  <c r="T11" i="11"/>
  <c r="T10" i="11"/>
  <c r="T9" i="11"/>
  <c r="L38" i="11"/>
  <c r="L37" i="11"/>
  <c r="L36" i="11"/>
  <c r="L35" i="11"/>
  <c r="L33" i="11"/>
  <c r="L32" i="11"/>
  <c r="L31" i="11"/>
  <c r="L30" i="11"/>
  <c r="L28" i="11"/>
  <c r="L27" i="11"/>
  <c r="L26" i="11"/>
  <c r="L24" i="11"/>
  <c r="L23" i="11"/>
  <c r="L22" i="11"/>
  <c r="L21" i="11"/>
  <c r="L20" i="11"/>
  <c r="L19" i="11"/>
  <c r="L17" i="11"/>
  <c r="L16" i="11"/>
  <c r="L15" i="11"/>
  <c r="L13" i="11"/>
  <c r="L12" i="11"/>
  <c r="L11" i="11"/>
  <c r="L10" i="11"/>
  <c r="L9" i="11"/>
  <c r="D38" i="11" l="1"/>
  <c r="D37" i="11"/>
  <c r="D36" i="11"/>
  <c r="D35" i="11"/>
  <c r="D33" i="11"/>
  <c r="D32" i="11"/>
  <c r="D31" i="11"/>
  <c r="D30" i="11"/>
  <c r="D28" i="11"/>
  <c r="D27" i="11"/>
  <c r="D26" i="11"/>
  <c r="D24" i="11"/>
  <c r="D23" i="11"/>
  <c r="D22" i="11"/>
  <c r="D21" i="11"/>
  <c r="D20" i="11"/>
  <c r="D19" i="11"/>
  <c r="D17" i="11"/>
  <c r="D16" i="11"/>
  <c r="D15" i="11"/>
  <c r="D13" i="11"/>
  <c r="D12" i="11"/>
  <c r="D11" i="11"/>
  <c r="D10" i="11"/>
  <c r="D9" i="11"/>
  <c r="C39" i="11"/>
  <c r="E39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Z35" i="11" l="1"/>
  <c r="Z30" i="11"/>
  <c r="Z26" i="11"/>
  <c r="Z19" i="11"/>
  <c r="Z15" i="11"/>
  <c r="Z9" i="11"/>
  <c r="R35" i="11"/>
  <c r="R30" i="11"/>
  <c r="R26" i="11"/>
  <c r="R19" i="11"/>
  <c r="R15" i="11"/>
  <c r="R9" i="11"/>
  <c r="J35" i="11"/>
  <c r="J30" i="11"/>
  <c r="J26" i="11"/>
  <c r="J19" i="11"/>
  <c r="J15" i="11"/>
  <c r="J9" i="11"/>
  <c r="Y39" i="11"/>
  <c r="E54" i="11" s="1"/>
  <c r="Q39" i="11"/>
  <c r="E49" i="11" s="1"/>
  <c r="I39" i="11"/>
  <c r="G38" i="11"/>
  <c r="W37" i="11"/>
  <c r="W36" i="11"/>
  <c r="O36" i="11"/>
  <c r="O35" i="11"/>
  <c r="G35" i="11"/>
  <c r="G33" i="11"/>
  <c r="W31" i="11"/>
  <c r="O31" i="11"/>
  <c r="O30" i="11"/>
  <c r="G28" i="11"/>
  <c r="W27" i="11"/>
  <c r="W26" i="11"/>
  <c r="O26" i="11"/>
  <c r="E26" i="11"/>
  <c r="O24" i="11"/>
  <c r="G24" i="11"/>
  <c r="U23" i="11"/>
  <c r="G23" i="11"/>
  <c r="W22" i="11"/>
  <c r="O22" i="11"/>
  <c r="M22" i="11"/>
  <c r="W21" i="11"/>
  <c r="O21" i="11"/>
  <c r="U20" i="11"/>
  <c r="O20" i="11"/>
  <c r="G20" i="11"/>
  <c r="U19" i="11"/>
  <c r="G19" i="11"/>
  <c r="M17" i="11"/>
  <c r="E17" i="11"/>
  <c r="G17" i="11"/>
  <c r="W16" i="11"/>
  <c r="O16" i="11"/>
  <c r="E16" i="11"/>
  <c r="O15" i="11"/>
  <c r="G15" i="11"/>
  <c r="G13" i="11"/>
  <c r="W12" i="11"/>
  <c r="E12" i="11"/>
  <c r="O11" i="11"/>
  <c r="O10" i="11"/>
  <c r="E10" i="11"/>
  <c r="U9" i="11"/>
  <c r="G9" i="11"/>
  <c r="J39" i="11" l="1"/>
  <c r="W20" i="11"/>
  <c r="X20" i="11" s="1"/>
  <c r="G26" i="11"/>
  <c r="H26" i="11" s="1"/>
  <c r="M9" i="11"/>
  <c r="W32" i="11"/>
  <c r="W11" i="11"/>
  <c r="W30" i="11"/>
  <c r="W9" i="11"/>
  <c r="X9" i="11" s="1"/>
  <c r="M13" i="11"/>
  <c r="W23" i="11"/>
  <c r="X23" i="11" s="1"/>
  <c r="E37" i="11"/>
  <c r="O9" i="11"/>
  <c r="P9" i="11" s="1"/>
  <c r="W17" i="11"/>
  <c r="E21" i="11"/>
  <c r="E22" i="11"/>
  <c r="G30" i="11"/>
  <c r="H17" i="11"/>
  <c r="G22" i="11"/>
  <c r="G21" i="11"/>
  <c r="O37" i="11"/>
  <c r="G16" i="11"/>
  <c r="H16" i="11" s="1"/>
  <c r="M27" i="11"/>
  <c r="E11" i="11"/>
  <c r="G11" i="11"/>
  <c r="G12" i="11"/>
  <c r="H12" i="11" s="1"/>
  <c r="U13" i="11"/>
  <c r="W13" i="11"/>
  <c r="W19" i="11"/>
  <c r="X19" i="11" s="1"/>
  <c r="O12" i="11"/>
  <c r="F39" i="11"/>
  <c r="C45" i="11" s="1"/>
  <c r="V39" i="11"/>
  <c r="C55" i="11" s="1"/>
  <c r="W10" i="11"/>
  <c r="E27" i="11"/>
  <c r="E32" i="11"/>
  <c r="O38" i="11"/>
  <c r="O19" i="11"/>
  <c r="O32" i="11"/>
  <c r="U38" i="11"/>
  <c r="L39" i="11"/>
  <c r="C49" i="11" s="1"/>
  <c r="C51" i="11" s="1"/>
  <c r="O17" i="11"/>
  <c r="P17" i="11" s="1"/>
  <c r="N39" i="11"/>
  <c r="C50" i="11" s="1"/>
  <c r="M12" i="11"/>
  <c r="W15" i="11"/>
  <c r="U33" i="11"/>
  <c r="D39" i="11"/>
  <c r="C44" i="11" s="1"/>
  <c r="T39" i="11"/>
  <c r="C54" i="11" s="1"/>
  <c r="C56" i="11" s="1"/>
  <c r="U28" i="11"/>
  <c r="O33" i="11"/>
  <c r="M33" i="11"/>
  <c r="M32" i="11"/>
  <c r="W24" i="11"/>
  <c r="U24" i="11"/>
  <c r="O28" i="11"/>
  <c r="M28" i="11"/>
  <c r="W35" i="11"/>
  <c r="U35" i="11"/>
  <c r="G37" i="11"/>
  <c r="E36" i="11"/>
  <c r="G36" i="11"/>
  <c r="O23" i="11"/>
  <c r="M23" i="11"/>
  <c r="G27" i="11"/>
  <c r="P22" i="11"/>
  <c r="E31" i="11"/>
  <c r="G31" i="11"/>
  <c r="M37" i="11"/>
  <c r="M10" i="11"/>
  <c r="P10" i="11" s="1"/>
  <c r="G10" i="11"/>
  <c r="H10" i="11" s="1"/>
  <c r="E44" i="11"/>
  <c r="E13" i="11"/>
  <c r="H13" i="11" s="1"/>
  <c r="M15" i="11"/>
  <c r="P15" i="11" s="1"/>
  <c r="U16" i="11"/>
  <c r="X16" i="11" s="1"/>
  <c r="E19" i="11"/>
  <c r="H19" i="11" s="1"/>
  <c r="M20" i="11"/>
  <c r="P20" i="11" s="1"/>
  <c r="U21" i="11"/>
  <c r="X21" i="11" s="1"/>
  <c r="E23" i="11"/>
  <c r="H23" i="11" s="1"/>
  <c r="M24" i="11"/>
  <c r="P24" i="11" s="1"/>
  <c r="U26" i="11"/>
  <c r="X26" i="11" s="1"/>
  <c r="E28" i="11"/>
  <c r="H28" i="11" s="1"/>
  <c r="M30" i="11"/>
  <c r="P30" i="11" s="1"/>
  <c r="U31" i="11"/>
  <c r="X31" i="11" s="1"/>
  <c r="E33" i="11"/>
  <c r="H33" i="11" s="1"/>
  <c r="M35" i="11"/>
  <c r="P35" i="11" s="1"/>
  <c r="U36" i="11"/>
  <c r="X36" i="11" s="1"/>
  <c r="E38" i="11"/>
  <c r="H38" i="11" s="1"/>
  <c r="E9" i="11"/>
  <c r="H9" i="11" s="1"/>
  <c r="M11" i="11"/>
  <c r="P11" i="11" s="1"/>
  <c r="U12" i="11"/>
  <c r="X12" i="11" s="1"/>
  <c r="E15" i="11"/>
  <c r="H15" i="11" s="1"/>
  <c r="M16" i="11"/>
  <c r="P16" i="11" s="1"/>
  <c r="E20" i="11"/>
  <c r="H20" i="11" s="1"/>
  <c r="M21" i="11"/>
  <c r="P21" i="11" s="1"/>
  <c r="U22" i="11"/>
  <c r="X22" i="11" s="1"/>
  <c r="E24" i="11"/>
  <c r="H24" i="11" s="1"/>
  <c r="M26" i="11"/>
  <c r="P26" i="11" s="1"/>
  <c r="U27" i="11"/>
  <c r="X27" i="11" s="1"/>
  <c r="M31" i="11"/>
  <c r="P31" i="11" s="1"/>
  <c r="U32" i="11"/>
  <c r="E35" i="11"/>
  <c r="H35" i="11" s="1"/>
  <c r="M36" i="11"/>
  <c r="P36" i="11" s="1"/>
  <c r="U37" i="11"/>
  <c r="X37" i="11" s="1"/>
  <c r="C46" i="11" l="1"/>
  <c r="H31" i="11"/>
  <c r="X32" i="11"/>
  <c r="X13" i="11"/>
  <c r="P12" i="11"/>
  <c r="P37" i="11"/>
  <c r="H21" i="11"/>
  <c r="H11" i="11"/>
  <c r="U17" i="11"/>
  <c r="X17" i="11" s="1"/>
  <c r="P32" i="11"/>
  <c r="E30" i="11"/>
  <c r="H30" i="11" s="1"/>
  <c r="G32" i="11"/>
  <c r="H32" i="11" s="1"/>
  <c r="X35" i="11"/>
  <c r="O13" i="11"/>
  <c r="P13" i="11" s="1"/>
  <c r="M19" i="11"/>
  <c r="P19" i="11" s="1"/>
  <c r="O27" i="11"/>
  <c r="P27" i="11" s="1"/>
  <c r="U30" i="11"/>
  <c r="X30" i="11" s="1"/>
  <c r="E39" i="11"/>
  <c r="U11" i="11"/>
  <c r="X11" i="11" s="1"/>
  <c r="H22" i="11"/>
  <c r="M38" i="11"/>
  <c r="P38" i="11" s="1"/>
  <c r="W38" i="11"/>
  <c r="X38" i="11" s="1"/>
  <c r="U10" i="11"/>
  <c r="X10" i="11" s="1"/>
  <c r="S39" i="11"/>
  <c r="U39" i="11" s="1"/>
  <c r="D54" i="11" s="1"/>
  <c r="W28" i="11"/>
  <c r="X28" i="11" s="1"/>
  <c r="H27" i="11"/>
  <c r="W33" i="11"/>
  <c r="X33" i="11" s="1"/>
  <c r="U15" i="11"/>
  <c r="X15" i="11" s="1"/>
  <c r="K39" i="11"/>
  <c r="M39" i="11" s="1"/>
  <c r="P23" i="11"/>
  <c r="H37" i="11"/>
  <c r="P33" i="11"/>
  <c r="P28" i="11"/>
  <c r="X24" i="11"/>
  <c r="H36" i="11"/>
  <c r="G39" i="11" l="1"/>
  <c r="H39" i="11" s="1"/>
  <c r="D49" i="11"/>
  <c r="D50" i="11"/>
  <c r="W39" i="11"/>
  <c r="D55" i="11" s="1"/>
  <c r="D56" i="11" s="1"/>
  <c r="D44" i="11"/>
  <c r="D45" i="11" l="1"/>
  <c r="D46" i="11" s="1"/>
  <c r="X39" i="11"/>
  <c r="D51" i="11"/>
  <c r="P39" i="11"/>
  <c r="I33" i="1" l="1"/>
  <c r="G11" i="1" l="1"/>
  <c r="G15" i="1"/>
  <c r="G19" i="1"/>
  <c r="G23" i="1"/>
  <c r="G27" i="1"/>
  <c r="F33" i="1"/>
  <c r="D33" i="1" s="1"/>
  <c r="G31" i="1"/>
  <c r="E12" i="1"/>
  <c r="E16" i="1"/>
  <c r="E20" i="1"/>
  <c r="E24" i="1"/>
  <c r="E28" i="1"/>
  <c r="G32" i="1"/>
  <c r="E14" i="1"/>
  <c r="E18" i="1"/>
  <c r="E22" i="1"/>
  <c r="E10" i="1"/>
  <c r="E26" i="1"/>
  <c r="E30" i="1"/>
  <c r="G9" i="1"/>
  <c r="E13" i="1"/>
  <c r="G17" i="1"/>
  <c r="G21" i="1"/>
  <c r="G25" i="1"/>
  <c r="G29" i="1"/>
  <c r="E8" i="1"/>
  <c r="G20" i="1" l="1"/>
  <c r="H20" i="1" s="1"/>
  <c r="G28" i="1"/>
  <c r="H28" i="1" s="1"/>
  <c r="E27" i="1"/>
  <c r="H27" i="1" s="1"/>
  <c r="E32" i="1"/>
  <c r="H32" i="1" s="1"/>
  <c r="E19" i="1"/>
  <c r="H19" i="1" s="1"/>
  <c r="G24" i="1"/>
  <c r="H24" i="1" s="1"/>
  <c r="E15" i="1"/>
  <c r="H15" i="1" s="1"/>
  <c r="G16" i="1"/>
  <c r="H16" i="1" s="1"/>
  <c r="E23" i="1"/>
  <c r="H23" i="1" s="1"/>
  <c r="E11" i="1"/>
  <c r="H11" i="1" s="1"/>
  <c r="E31" i="1"/>
  <c r="H31" i="1" s="1"/>
  <c r="G8" i="1"/>
  <c r="H8" i="1" s="1"/>
  <c r="G12" i="1"/>
  <c r="H12" i="1" s="1"/>
  <c r="E25" i="1"/>
  <c r="H25" i="1" s="1"/>
  <c r="E21" i="1"/>
  <c r="H21" i="1" s="1"/>
  <c r="E17" i="1"/>
  <c r="H17" i="1" s="1"/>
  <c r="G26" i="1"/>
  <c r="H26" i="1" s="1"/>
  <c r="G10" i="1"/>
  <c r="H10" i="1" s="1"/>
  <c r="E9" i="1"/>
  <c r="H9" i="1" s="1"/>
  <c r="G22" i="1"/>
  <c r="H22" i="1" s="1"/>
  <c r="G13" i="1"/>
  <c r="H13" i="1" s="1"/>
  <c r="G18" i="1"/>
  <c r="H18" i="1" s="1"/>
  <c r="G14" i="1"/>
  <c r="H14" i="1" s="1"/>
  <c r="E29" i="1"/>
  <c r="H29" i="1" s="1"/>
  <c r="G30" i="1"/>
  <c r="H30" i="1" s="1"/>
  <c r="E33" i="1" l="1"/>
  <c r="H33" i="1" l="1"/>
</calcChain>
</file>

<file path=xl/sharedStrings.xml><?xml version="1.0" encoding="utf-8"?>
<sst xmlns="http://schemas.openxmlformats.org/spreadsheetml/2006/main" count="227" uniqueCount="73">
  <si>
    <t>MENCAPAI SASARAN YANG DITETAPKAN DALAM CSI PERKHIDMATAN YANG DIJALANKAN DI PERPUSTAKAAN</t>
  </si>
  <si>
    <t>Perkara</t>
  </si>
  <si>
    <t>Pra Siswazah</t>
  </si>
  <si>
    <t>Siswazah</t>
  </si>
  <si>
    <t>Staf</t>
  </si>
  <si>
    <t>Jumlah Responden</t>
  </si>
  <si>
    <t>Jumlah Skala 1-3</t>
  </si>
  <si>
    <t>Peratus</t>
  </si>
  <si>
    <t>Jumlah Skala 4-5</t>
  </si>
  <si>
    <t>Mean</t>
  </si>
  <si>
    <t>Jumlah Skala   4-5</t>
  </si>
  <si>
    <t>Kecukupan bahan bacaan dalam bidang yang diambil</t>
  </si>
  <si>
    <t>Kecukupan pangkalan data dalam talian dalam bidang yang diambil</t>
  </si>
  <si>
    <t>Kecukupan bahan audio visual (CDs, Video/Kaset audio, dll)</t>
  </si>
  <si>
    <t xml:space="preserve">Buku/jurnal mudah dijumpai di rak </t>
  </si>
  <si>
    <t>Waktu operasi perpustakaan</t>
  </si>
  <si>
    <t>Khidmat Nasihat dan Perkhidmatan Rujukan</t>
  </si>
  <si>
    <t>Perkhidmatan Pembekalan Dokumen</t>
  </si>
  <si>
    <t>Ruang bacaan/ruang santai</t>
  </si>
  <si>
    <t>Bilik bacaan ringan</t>
  </si>
  <si>
    <t>Kemudahan salinan foto dan percetakan</t>
  </si>
  <si>
    <t>Ruang, suhu dan pencahayaan</t>
  </si>
  <si>
    <t>Tandas</t>
  </si>
  <si>
    <t>Katalog perpustakaan (WebOPAC)</t>
  </si>
  <si>
    <t>Berpengetahuan dan cekap menjalankan tugas</t>
  </si>
  <si>
    <t xml:space="preserve">Penjelasan yang tepat dan mudah difahami </t>
  </si>
  <si>
    <t>Memberi maklum balas dengan cepat</t>
  </si>
  <si>
    <t>Sentiasa bersedia untuk membantu dan memberi tunjuk ajar</t>
  </si>
  <si>
    <t>Media sosial  perpustakaan (Facebook, Instagram, Twitter)</t>
  </si>
  <si>
    <t>Laman web perpustakaan</t>
  </si>
  <si>
    <t>Tunjuk arah</t>
  </si>
  <si>
    <t>Makluman mengenai perkhidmatan dan kemudahan baharu</t>
  </si>
  <si>
    <t xml:space="preserve">Jumlah </t>
  </si>
  <si>
    <t xml:space="preserve">Peratus </t>
  </si>
  <si>
    <t>Mesin pinjaman layan diri/Kotak pemulangan buku</t>
  </si>
  <si>
    <t>Kemudahan Internet tanpa wayar (Hotspot/WiFi)</t>
  </si>
  <si>
    <t>Bil.</t>
  </si>
  <si>
    <t>Peratus
Keseluruhan</t>
  </si>
  <si>
    <t>Sasaran: Mencapai 70% Indeks Kepuasan Pelanggan Pada Skala 4 dan 5</t>
  </si>
  <si>
    <t xml:space="preserve">Disediakan oleh: </t>
  </si>
  <si>
    <t>Bahagian Rujukan</t>
  </si>
  <si>
    <t>Perpustakaan Sultan Abdul Samad</t>
  </si>
  <si>
    <t>Universiti Putra Malaysia</t>
  </si>
  <si>
    <t>JUMLAH</t>
  </si>
  <si>
    <t>Akses kepada perkhidmatan maklumat perpustakaan dalam talian melalui EzAccess</t>
  </si>
  <si>
    <t>Akses kepada sumber elektronik</t>
  </si>
  <si>
    <t>Peratus Indeks Kepuasan Pelanggan pada Skala 1 - 3</t>
  </si>
  <si>
    <t>Peratus Indeks Kepuasan Pelanggan pada Skala 4 dan 5</t>
  </si>
  <si>
    <t>A. SUMBER MAKLUMAT</t>
  </si>
  <si>
    <t>B. PERKHIDMATAN</t>
  </si>
  <si>
    <t>C. KEMUDAHAN</t>
  </si>
  <si>
    <t>Mean Ikut Kategori</t>
  </si>
  <si>
    <t>D. KEMUDAHAN ICT</t>
  </si>
  <si>
    <t>E. KOMPETENSI STAF</t>
  </si>
  <si>
    <t>6. KOMUNIKASI</t>
  </si>
  <si>
    <t>INDEKS KEPUASAN PELANGGAN (CSI) PSAS 2022</t>
  </si>
  <si>
    <t>Responden</t>
  </si>
  <si>
    <t>Peratus Pencapaian Sebenar Kajian Kepuasan Pelanggan (KKP) 2022</t>
  </si>
  <si>
    <r>
      <t>Sasaran: Mencapai</t>
    </r>
    <r>
      <rPr>
        <b/>
        <sz val="12"/>
        <color rgb="FFFF0000"/>
        <rFont val="Ebrima"/>
      </rPr>
      <t xml:space="preserve"> 70%</t>
    </r>
    <r>
      <rPr>
        <b/>
        <sz val="12"/>
        <color theme="1"/>
        <rFont val="Ebrima"/>
      </rPr>
      <t xml:space="preserve"> Indeks Kepuasan Pelanggan Pada</t>
    </r>
    <r>
      <rPr>
        <b/>
        <sz val="12"/>
        <color rgb="FFFF0000"/>
        <rFont val="Ebrima"/>
      </rPr>
      <t xml:space="preserve"> Skala 4 dan 5</t>
    </r>
  </si>
  <si>
    <t>A. Sumber Maklumat</t>
  </si>
  <si>
    <t>B. Perkhidmatan</t>
  </si>
  <si>
    <t>C. Kemudahan</t>
  </si>
  <si>
    <t>D. Kemudahan ICT</t>
  </si>
  <si>
    <t>E. Kompetensi Staf</t>
  </si>
  <si>
    <t>F. Komunikasi</t>
  </si>
  <si>
    <t>PERKARA</t>
  </si>
  <si>
    <t>PERATUS PADA SKALA 4 DAN 5</t>
  </si>
  <si>
    <t>PRA SISWAZAH</t>
  </si>
  <si>
    <t>SISWAZAH</t>
  </si>
  <si>
    <t>STAF</t>
  </si>
  <si>
    <t>KESELURUHAN</t>
  </si>
  <si>
    <t>6. Komunikasi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</si>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</sst>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color rgb="FF000000"/>
      <name val="Arial"/>
    </font>
    <font>
      <sz val="12"/>
      <color theme="1"/>
      <name val="Arial"/>
      <family val="2"/>
    </font>
    <font>
      <sz val="12"/>
      <color rgb="FF000000"/>
      <name val="Calibri Light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Arial"/>
      <family val="2"/>
    </font>
    <font>
      <b/>
      <sz val="14"/>
      <color rgb="FF000000"/>
      <name val="Century Gothic"/>
      <family val="2"/>
    </font>
    <font>
      <b/>
      <sz val="14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Arial"/>
      <family val="2"/>
    </font>
    <font>
      <sz val="10"/>
      <color theme="1"/>
      <name val="Calibri Light"/>
      <family val="2"/>
    </font>
    <font>
      <b/>
      <sz val="10"/>
      <color theme="1"/>
      <name val="Arial"/>
      <family val="2"/>
    </font>
    <font>
      <b/>
      <sz val="10"/>
      <color rgb="FF000000"/>
      <name val="Candara"/>
      <family val="2"/>
    </font>
    <font>
      <b/>
      <sz val="10"/>
      <color theme="1"/>
      <name val="Candara"/>
      <family val="2"/>
    </font>
    <font>
      <b/>
      <sz val="10"/>
      <name val="Candara"/>
      <family val="2"/>
    </font>
    <font>
      <sz val="10"/>
      <color theme="1"/>
      <name val="Candara"/>
      <family val="2"/>
    </font>
    <font>
      <sz val="10"/>
      <color rgb="FF000000"/>
      <name val="Candara"/>
      <family val="2"/>
    </font>
    <font>
      <sz val="10"/>
      <color rgb="FF000000"/>
      <name val="Ebrima"/>
    </font>
    <font>
      <sz val="12"/>
      <color theme="1"/>
      <name val="Ebrima"/>
    </font>
    <font>
      <b/>
      <sz val="12"/>
      <color theme="1"/>
      <name val="Ebrima"/>
    </font>
    <font>
      <b/>
      <sz val="12"/>
      <color rgb="FF000000"/>
      <name val="Ebrima"/>
    </font>
    <font>
      <b/>
      <sz val="12"/>
      <name val="Ebrima"/>
    </font>
    <font>
      <sz val="12"/>
      <color rgb="FF000000"/>
      <name val="Ebrima"/>
    </font>
    <font>
      <b/>
      <sz val="11"/>
      <color rgb="FF000000"/>
      <name val="Microsoft PhagsPa"/>
      <family val="2"/>
    </font>
    <font>
      <sz val="11"/>
      <color rgb="FF000000"/>
      <name val="Microsoft PhagsPa"/>
      <family val="2"/>
    </font>
    <font>
      <sz val="10"/>
      <color rgb="FFFF0000"/>
      <name val="Calibri Light"/>
      <family val="2"/>
    </font>
    <font>
      <b/>
      <sz val="11"/>
      <color theme="1"/>
      <name val="Microsoft PhagsPa"/>
      <family val="2"/>
    </font>
    <font>
      <b/>
      <sz val="11"/>
      <name val="Microsoft PhagsPa"/>
      <family val="2"/>
    </font>
    <font>
      <sz val="11"/>
      <color theme="1"/>
      <name val="Microsoft PhagsPa"/>
      <family val="2"/>
    </font>
    <font>
      <sz val="11"/>
      <color rgb="FFFF0000"/>
      <name val="Microsoft PhagsPa"/>
      <family val="2"/>
    </font>
    <font>
      <sz val="11"/>
      <name val="Microsoft PhagsPa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12"/>
      <color rgb="FFFF0000"/>
      <name val="Ebrima"/>
    </font>
    <font>
      <sz val="11"/>
      <color rgb="FF0070C0"/>
      <name val="Microsoft PhagsPa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92CDD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B6DDE8"/>
      </patternFill>
    </fill>
    <fill>
      <patternFill patternType="solid">
        <fgColor theme="6" tint="0.79998168889431442"/>
        <bgColor rgb="FFF2DBDB"/>
      </patternFill>
    </fill>
    <fill>
      <patternFill patternType="solid">
        <fgColor theme="6" tint="0.59999389629810485"/>
        <bgColor rgb="FFFDE9D9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rgb="FFCCC0D9"/>
      </patternFill>
    </fill>
    <fill>
      <patternFill patternType="solid">
        <fgColor theme="6" tint="0.39997558519241921"/>
        <bgColor rgb="FF92CDD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DE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92CDDC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2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 applyAlignment="1"/>
    <xf numFmtId="0" fontId="7" fillId="0" borderId="1" xfId="0" applyFont="1" applyFill="1" applyBorder="1" applyAlignment="1">
      <alignment horizontal="center" vertical="top" wrapText="1"/>
    </xf>
    <xf numFmtId="1" fontId="9" fillId="0" borderId="0" xfId="0" applyNumberFormat="1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2" fontId="2" fillId="0" borderId="0" xfId="0" applyNumberFormat="1" applyFont="1" applyAlignment="1"/>
    <xf numFmtId="2" fontId="9" fillId="0" borderId="0" xfId="0" applyNumberFormat="1" applyFont="1" applyAlignment="1">
      <alignment horizontal="center" vertical="center"/>
    </xf>
    <xf numFmtId="2" fontId="4" fillId="0" borderId="0" xfId="0" applyNumberFormat="1" applyFont="1" applyAlignment="1"/>
    <xf numFmtId="10" fontId="4" fillId="0" borderId="0" xfId="1" applyNumberFormat="1" applyFont="1" applyAlignment="1"/>
    <xf numFmtId="1" fontId="4" fillId="0" borderId="0" xfId="0" applyNumberFormat="1" applyFont="1" applyAlignment="1"/>
    <xf numFmtId="1" fontId="2" fillId="0" borderId="0" xfId="0" applyNumberFormat="1" applyFont="1" applyAlignment="1"/>
    <xf numFmtId="0" fontId="12" fillId="5" borderId="25" xfId="0" applyFont="1" applyFill="1" applyBorder="1" applyAlignment="1"/>
    <xf numFmtId="0" fontId="11" fillId="0" borderId="1" xfId="0" applyFont="1" applyFill="1" applyBorder="1" applyAlignment="1"/>
    <xf numFmtId="0" fontId="12" fillId="0" borderId="1" xfId="0" applyFont="1" applyFill="1" applyBorder="1" applyAlignment="1"/>
    <xf numFmtId="1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2" fontId="11" fillId="3" borderId="26" xfId="0" applyNumberFormat="1" applyFont="1" applyFill="1" applyBorder="1" applyAlignment="1">
      <alignment horizontal="center"/>
    </xf>
    <xf numFmtId="0" fontId="14" fillId="0" borderId="0" xfId="0" applyFont="1" applyAlignment="1"/>
    <xf numFmtId="0" fontId="6" fillId="0" borderId="0" xfId="0" applyFont="1" applyAlignment="1"/>
    <xf numFmtId="0" fontId="15" fillId="0" borderId="16" xfId="0" applyFont="1" applyBorder="1" applyAlignment="1">
      <alignment vertical="center" wrapText="1"/>
    </xf>
    <xf numFmtId="1" fontId="15" fillId="2" borderId="8" xfId="0" applyNumberFormat="1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/>
    </xf>
    <xf numFmtId="2" fontId="15" fillId="4" borderId="9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vertical="center"/>
    </xf>
    <xf numFmtId="1" fontId="16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/>
    <xf numFmtId="0" fontId="5" fillId="5" borderId="2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vertical="center"/>
    </xf>
    <xf numFmtId="1" fontId="13" fillId="9" borderId="10" xfId="0" applyNumberFormat="1" applyFont="1" applyFill="1" applyBorder="1" applyAlignment="1">
      <alignment horizontal="center" vertical="center"/>
    </xf>
    <xf numFmtId="1" fontId="13" fillId="4" borderId="11" xfId="0" applyNumberFormat="1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1" fontId="23" fillId="0" borderId="0" xfId="0" applyNumberFormat="1" applyFont="1" applyAlignment="1"/>
    <xf numFmtId="10" fontId="23" fillId="0" borderId="0" xfId="1" applyNumberFormat="1" applyFont="1" applyAlignment="1"/>
    <xf numFmtId="0" fontId="25" fillId="5" borderId="5" xfId="0" applyFont="1" applyFill="1" applyBorder="1" applyAlignment="1">
      <alignment horizontal="center"/>
    </xf>
    <xf numFmtId="0" fontId="24" fillId="6" borderId="16" xfId="0" applyFont="1" applyFill="1" applyBorder="1" applyAlignment="1">
      <alignment vertical="center"/>
    </xf>
    <xf numFmtId="0" fontId="27" fillId="0" borderId="0" xfId="0" applyFont="1" applyAlignment="1"/>
    <xf numFmtId="15" fontId="24" fillId="5" borderId="5" xfId="0" applyNumberFormat="1" applyFont="1" applyFill="1" applyBorder="1" applyAlignment="1">
      <alignment horizontal="center"/>
    </xf>
    <xf numFmtId="15" fontId="24" fillId="5" borderId="15" xfId="0" applyNumberFormat="1" applyFont="1" applyFill="1" applyBorder="1" applyAlignment="1">
      <alignment horizontal="center"/>
    </xf>
    <xf numFmtId="0" fontId="25" fillId="5" borderId="24" xfId="0" applyFont="1" applyFill="1" applyBorder="1" applyAlignment="1"/>
    <xf numFmtId="0" fontId="24" fillId="10" borderId="6" xfId="0" applyFont="1" applyFill="1" applyBorder="1" applyAlignment="1">
      <alignment horizontal="center" vertical="top" wrapText="1"/>
    </xf>
    <xf numFmtId="0" fontId="24" fillId="10" borderId="7" xfId="0" applyFont="1" applyFill="1" applyBorder="1" applyAlignment="1">
      <alignment horizontal="center" vertical="top"/>
    </xf>
    <xf numFmtId="1" fontId="4" fillId="7" borderId="2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1" fontId="4" fillId="7" borderId="2" xfId="0" applyNumberFormat="1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1" fontId="4" fillId="7" borderId="11" xfId="0" applyNumberFormat="1" applyFont="1" applyFill="1" applyBorder="1" applyAlignment="1">
      <alignment horizontal="center"/>
    </xf>
    <xf numFmtId="2" fontId="4" fillId="7" borderId="11" xfId="0" applyNumberFormat="1" applyFont="1" applyFill="1" applyBorder="1" applyAlignment="1">
      <alignment horizontal="center"/>
    </xf>
    <xf numFmtId="0" fontId="24" fillId="6" borderId="17" xfId="0" applyFont="1" applyFill="1" applyBorder="1" applyAlignment="1">
      <alignment horizontal="left" vertical="center"/>
    </xf>
    <xf numFmtId="0" fontId="17" fillId="5" borderId="19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center"/>
    </xf>
    <xf numFmtId="0" fontId="19" fillId="5" borderId="9" xfId="0" applyFont="1" applyFill="1" applyBorder="1" applyAlignment="1">
      <alignment vertical="center"/>
    </xf>
    <xf numFmtId="0" fontId="19" fillId="5" borderId="8" xfId="0" applyFont="1" applyFill="1" applyBorder="1" applyAlignment="1">
      <alignment vertical="center"/>
    </xf>
    <xf numFmtId="0" fontId="19" fillId="5" borderId="4" xfId="0" applyFont="1" applyFill="1" applyBorder="1" applyAlignment="1">
      <alignment vertical="center"/>
    </xf>
    <xf numFmtId="0" fontId="25" fillId="0" borderId="0" xfId="0" applyFont="1" applyAlignment="1"/>
    <xf numFmtId="0" fontId="19" fillId="5" borderId="16" xfId="0" applyFont="1" applyFill="1" applyBorder="1"/>
    <xf numFmtId="0" fontId="19" fillId="5" borderId="8" xfId="0" applyFont="1" applyFill="1" applyBorder="1"/>
    <xf numFmtId="0" fontId="13" fillId="3" borderId="16" xfId="0" applyFont="1" applyFill="1" applyBorder="1" applyAlignment="1">
      <alignment vertical="center" wrapText="1"/>
    </xf>
    <xf numFmtId="0" fontId="19" fillId="5" borderId="13" xfId="0" applyFont="1" applyFill="1" applyBorder="1"/>
    <xf numFmtId="0" fontId="19" fillId="5" borderId="31" xfId="0" applyFont="1" applyFill="1" applyBorder="1" applyAlignment="1">
      <alignment vertical="center"/>
    </xf>
    <xf numFmtId="2" fontId="15" fillId="4" borderId="31" xfId="0" applyNumberFormat="1" applyFont="1" applyFill="1" applyBorder="1" applyAlignment="1">
      <alignment horizontal="center" vertical="center"/>
    </xf>
    <xf numFmtId="2" fontId="13" fillId="4" borderId="32" xfId="0" applyNumberFormat="1" applyFont="1" applyFill="1" applyBorder="1" applyAlignment="1">
      <alignment horizontal="center" vertical="center"/>
    </xf>
    <xf numFmtId="0" fontId="19" fillId="5" borderId="5" xfId="0" applyFont="1" applyFill="1" applyBorder="1"/>
    <xf numFmtId="2" fontId="15" fillId="4" borderId="8" xfId="0" applyNumberFormat="1" applyFont="1" applyFill="1" applyBorder="1" applyAlignment="1">
      <alignment horizontal="center" vertical="center"/>
    </xf>
    <xf numFmtId="2" fontId="13" fillId="4" borderId="10" xfId="0" applyNumberFormat="1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3" fillId="0" borderId="16" xfId="0" applyFont="1" applyBorder="1" applyAlignment="1">
      <alignment vertical="center" wrapText="1"/>
    </xf>
    <xf numFmtId="1" fontId="33" fillId="2" borderId="8" xfId="0" applyNumberFormat="1" applyFont="1" applyFill="1" applyBorder="1" applyAlignment="1">
      <alignment horizontal="center" vertical="center"/>
    </xf>
    <xf numFmtId="1" fontId="33" fillId="3" borderId="2" xfId="0" applyNumberFormat="1" applyFont="1" applyFill="1" applyBorder="1" applyAlignment="1">
      <alignment horizontal="center" vertical="center"/>
    </xf>
    <xf numFmtId="2" fontId="33" fillId="3" borderId="2" xfId="0" applyNumberFormat="1" applyFont="1" applyFill="1" applyBorder="1" applyAlignment="1">
      <alignment horizontal="center" vertical="center"/>
    </xf>
    <xf numFmtId="2" fontId="33" fillId="4" borderId="9" xfId="0" applyNumberFormat="1" applyFont="1" applyFill="1" applyBorder="1" applyAlignment="1">
      <alignment horizontal="center" vertical="center"/>
    </xf>
    <xf numFmtId="0" fontId="33" fillId="0" borderId="16" xfId="0" applyFont="1" applyBorder="1" applyAlignment="1">
      <alignment horizontal="left" vertical="center" wrapText="1"/>
    </xf>
    <xf numFmtId="0" fontId="33" fillId="0" borderId="16" xfId="0" applyFont="1" applyBorder="1" applyAlignment="1">
      <alignment vertical="center"/>
    </xf>
    <xf numFmtId="0" fontId="28" fillId="5" borderId="20" xfId="0" applyFont="1" applyFill="1" applyBorder="1" applyAlignment="1">
      <alignment horizontal="center" vertical="center"/>
    </xf>
    <xf numFmtId="0" fontId="31" fillId="5" borderId="17" xfId="0" applyFont="1" applyFill="1" applyBorder="1" applyAlignment="1">
      <alignment vertical="center"/>
    </xf>
    <xf numFmtId="1" fontId="31" fillId="4" borderId="11" xfId="0" applyNumberFormat="1" applyFont="1" applyFill="1" applyBorder="1" applyAlignment="1">
      <alignment horizontal="center" vertical="center"/>
    </xf>
    <xf numFmtId="2" fontId="31" fillId="4" borderId="11" xfId="0" applyNumberFormat="1" applyFont="1" applyFill="1" applyBorder="1" applyAlignment="1">
      <alignment horizontal="center" vertical="center"/>
    </xf>
    <xf numFmtId="2" fontId="31" fillId="4" borderId="12" xfId="0" applyNumberFormat="1" applyFont="1" applyFill="1" applyBorder="1" applyAlignment="1">
      <alignment horizontal="center" vertical="center"/>
    </xf>
    <xf numFmtId="1" fontId="31" fillId="9" borderId="10" xfId="0" applyNumberFormat="1" applyFont="1" applyFill="1" applyBorder="1" applyAlignment="1">
      <alignment horizontal="center" vertical="center"/>
    </xf>
    <xf numFmtId="1" fontId="31" fillId="5" borderId="11" xfId="0" applyNumberFormat="1" applyFont="1" applyFill="1" applyBorder="1" applyAlignment="1">
      <alignment horizontal="center" vertical="center"/>
    </xf>
    <xf numFmtId="2" fontId="35" fillId="4" borderId="9" xfId="0" applyNumberFormat="1" applyFont="1" applyFill="1" applyBorder="1" applyAlignment="1">
      <alignment horizontal="center" vertical="center"/>
    </xf>
    <xf numFmtId="1" fontId="30" fillId="2" borderId="8" xfId="0" applyNumberFormat="1" applyFont="1" applyFill="1" applyBorder="1" applyAlignment="1">
      <alignment horizontal="center" vertical="center"/>
    </xf>
    <xf numFmtId="1" fontId="30" fillId="3" borderId="2" xfId="0" applyNumberFormat="1" applyFont="1" applyFill="1" applyBorder="1" applyAlignment="1">
      <alignment horizontal="center" vertical="center"/>
    </xf>
    <xf numFmtId="2" fontId="30" fillId="3" borderId="2" xfId="0" applyNumberFormat="1" applyFont="1" applyFill="1" applyBorder="1" applyAlignment="1">
      <alignment horizontal="center" vertical="center"/>
    </xf>
    <xf numFmtId="1" fontId="36" fillId="2" borderId="8" xfId="0" applyNumberFormat="1" applyFont="1" applyFill="1" applyBorder="1" applyAlignment="1">
      <alignment horizontal="center" vertical="center"/>
    </xf>
    <xf numFmtId="1" fontId="36" fillId="3" borderId="2" xfId="0" applyNumberFormat="1" applyFont="1" applyFill="1" applyBorder="1" applyAlignment="1">
      <alignment horizontal="center" vertical="center"/>
    </xf>
    <xf numFmtId="2" fontId="36" fillId="3" borderId="2" xfId="0" applyNumberFormat="1" applyFont="1" applyFill="1" applyBorder="1" applyAlignment="1">
      <alignment horizontal="center" vertical="center"/>
    </xf>
    <xf numFmtId="2" fontId="36" fillId="4" borderId="9" xfId="0" applyNumberFormat="1" applyFont="1" applyFill="1" applyBorder="1" applyAlignment="1">
      <alignment horizontal="center" vertical="center"/>
    </xf>
    <xf numFmtId="1" fontId="37" fillId="9" borderId="10" xfId="0" applyNumberFormat="1" applyFont="1" applyFill="1" applyBorder="1" applyAlignment="1">
      <alignment horizontal="center" vertical="center"/>
    </xf>
    <xf numFmtId="2" fontId="34" fillId="3" borderId="2" xfId="0" applyNumberFormat="1" applyFont="1" applyFill="1" applyBorder="1" applyAlignment="1">
      <alignment horizontal="center" vertical="center"/>
    </xf>
    <xf numFmtId="2" fontId="39" fillId="3" borderId="2" xfId="0" applyNumberFormat="1" applyFont="1" applyFill="1" applyBorder="1" applyAlignment="1">
      <alignment horizontal="center" vertical="center"/>
    </xf>
    <xf numFmtId="0" fontId="25" fillId="0" borderId="0" xfId="0" applyFont="1" applyAlignment="1"/>
    <xf numFmtId="0" fontId="17" fillId="5" borderId="19" xfId="0" applyFont="1" applyFill="1" applyBorder="1" applyAlignment="1">
      <alignment horizontal="center" vertical="center"/>
    </xf>
    <xf numFmtId="0" fontId="32" fillId="5" borderId="16" xfId="0" applyFont="1" applyFill="1" applyBorder="1"/>
    <xf numFmtId="10" fontId="11" fillId="3" borderId="27" xfId="1" applyNumberFormat="1" applyFont="1" applyFill="1" applyBorder="1" applyAlignment="1">
      <alignment horizontal="center" vertical="center"/>
    </xf>
    <xf numFmtId="2" fontId="15" fillId="11" borderId="34" xfId="0" applyNumberFormat="1" applyFont="1" applyFill="1" applyBorder="1" applyAlignment="1">
      <alignment horizontal="center" vertical="center"/>
    </xf>
    <xf numFmtId="2" fontId="15" fillId="11" borderId="36" xfId="0" applyNumberFormat="1" applyFont="1" applyFill="1" applyBorder="1" applyAlignment="1">
      <alignment horizontal="center" vertical="center"/>
    </xf>
    <xf numFmtId="2" fontId="15" fillId="11" borderId="35" xfId="0" applyNumberFormat="1" applyFont="1" applyFill="1" applyBorder="1" applyAlignment="1">
      <alignment horizontal="center" vertical="center"/>
    </xf>
    <xf numFmtId="0" fontId="18" fillId="8" borderId="34" xfId="0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vertical="center"/>
    </xf>
    <xf numFmtId="0" fontId="18" fillId="8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center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2" fontId="15" fillId="11" borderId="29" xfId="0" applyNumberFormat="1" applyFont="1" applyFill="1" applyBorder="1" applyAlignment="1">
      <alignment horizontal="center" vertical="center"/>
    </xf>
    <xf numFmtId="2" fontId="15" fillId="11" borderId="33" xfId="0" applyNumberFormat="1" applyFont="1" applyFill="1" applyBorder="1" applyAlignment="1">
      <alignment horizontal="center" vertical="center"/>
    </xf>
    <xf numFmtId="2" fontId="15" fillId="11" borderId="30" xfId="0" applyNumberFormat="1" applyFont="1" applyFill="1" applyBorder="1" applyAlignment="1">
      <alignment horizontal="center" vertical="center"/>
    </xf>
    <xf numFmtId="0" fontId="18" fillId="8" borderId="29" xfId="0" applyFont="1" applyFill="1" applyBorder="1" applyAlignment="1">
      <alignment horizontal="center" vertical="center" wrapText="1"/>
    </xf>
    <xf numFmtId="0" fontId="18" fillId="8" borderId="30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vertical="center"/>
    </xf>
    <xf numFmtId="0" fontId="19" fillId="5" borderId="4" xfId="0" applyFont="1" applyFill="1" applyBorder="1" applyAlignment="1">
      <alignment vertical="center"/>
    </xf>
    <xf numFmtId="0" fontId="24" fillId="0" borderId="28" xfId="0" applyFont="1" applyBorder="1" applyAlignment="1">
      <alignment horizontal="center"/>
    </xf>
    <xf numFmtId="0" fontId="26" fillId="0" borderId="28" xfId="0" applyFont="1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/>
    <xf numFmtId="0" fontId="24" fillId="0" borderId="0" xfId="0" applyFont="1" applyAlignment="1">
      <alignment horizontal="center"/>
    </xf>
    <xf numFmtId="0" fontId="17" fillId="5" borderId="18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9" fillId="5" borderId="16" xfId="0" applyFont="1" applyFill="1" applyBorder="1"/>
    <xf numFmtId="0" fontId="18" fillId="4" borderId="5" xfId="0" applyFont="1" applyFill="1" applyBorder="1" applyAlignment="1">
      <alignment horizontal="center" vertical="center"/>
    </xf>
    <xf numFmtId="0" fontId="19" fillId="5" borderId="6" xfId="0" applyFont="1" applyFill="1" applyBorder="1"/>
    <xf numFmtId="0" fontId="19" fillId="5" borderId="7" xfId="0" applyFont="1" applyFill="1" applyBorder="1"/>
    <xf numFmtId="0" fontId="18" fillId="4" borderId="15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center" vertical="top" wrapText="1"/>
    </xf>
    <xf numFmtId="0" fontId="19" fillId="5" borderId="8" xfId="0" applyFont="1" applyFill="1" applyBorder="1"/>
    <xf numFmtId="0" fontId="28" fillId="5" borderId="18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 wrapText="1"/>
    </xf>
    <xf numFmtId="0" fontId="31" fillId="8" borderId="4" xfId="0" applyFont="1" applyFill="1" applyBorder="1" applyAlignment="1">
      <alignment horizontal="center" vertical="center" wrapText="1"/>
    </xf>
    <xf numFmtId="0" fontId="31" fillId="5" borderId="15" xfId="0" applyFont="1" applyFill="1" applyBorder="1" applyAlignment="1">
      <alignment horizontal="center" vertical="center"/>
    </xf>
    <xf numFmtId="0" fontId="32" fillId="5" borderId="16" xfId="0" applyFont="1" applyFill="1" applyBorder="1"/>
    <xf numFmtId="0" fontId="31" fillId="4" borderId="5" xfId="0" applyFont="1" applyFill="1" applyBorder="1" applyAlignment="1">
      <alignment horizontal="center" vertical="center"/>
    </xf>
    <xf numFmtId="0" fontId="32" fillId="5" borderId="6" xfId="0" applyFont="1" applyFill="1" applyBorder="1"/>
    <xf numFmtId="0" fontId="32" fillId="5" borderId="7" xfId="0" applyFont="1" applyFill="1" applyBorder="1"/>
    <xf numFmtId="0" fontId="31" fillId="8" borderId="8" xfId="0" applyFont="1" applyFill="1" applyBorder="1" applyAlignment="1">
      <alignment horizontal="center" vertical="top" wrapText="1"/>
    </xf>
    <xf numFmtId="0" fontId="32" fillId="5" borderId="8" xfId="0" applyFont="1" applyFill="1" applyBorder="1"/>
    <xf numFmtId="0" fontId="31" fillId="8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vertical="center"/>
    </xf>
    <xf numFmtId="0" fontId="31" fillId="8" borderId="9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>
      <alignment vertical="center"/>
    </xf>
    <xf numFmtId="0" fontId="28" fillId="12" borderId="2" xfId="0" applyFont="1" applyFill="1" applyBorder="1" applyAlignment="1">
      <alignment horizontal="center" vertical="center"/>
    </xf>
    <xf numFmtId="0" fontId="31" fillId="12" borderId="2" xfId="0" applyFont="1" applyFill="1" applyBorder="1" applyAlignment="1">
      <alignment horizontal="center" vertical="center"/>
    </xf>
    <xf numFmtId="0" fontId="31" fillId="11" borderId="37" xfId="0" applyFont="1" applyFill="1" applyBorder="1" applyAlignment="1">
      <alignment horizontal="center" vertical="center"/>
    </xf>
    <xf numFmtId="0" fontId="31" fillId="11" borderId="31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2" fillId="12" borderId="2" xfId="0" applyFont="1" applyFill="1" applyBorder="1"/>
    <xf numFmtId="0" fontId="31" fillId="13" borderId="2" xfId="0" applyFont="1" applyFill="1" applyBorder="1" applyAlignment="1">
      <alignment horizontal="center" vertical="top" wrapText="1"/>
    </xf>
    <xf numFmtId="0" fontId="31" fillId="13" borderId="2" xfId="0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32" fillId="5" borderId="37" xfId="0" applyFont="1" applyFill="1" applyBorder="1" applyAlignment="1">
      <alignment horizontal="left"/>
    </xf>
    <xf numFmtId="0" fontId="32" fillId="5" borderId="31" xfId="0" applyFont="1" applyFill="1" applyBorder="1" applyAlignment="1">
      <alignment horizontal="left"/>
    </xf>
    <xf numFmtId="0" fontId="32" fillId="5" borderId="38" xfId="0" applyFont="1" applyFill="1" applyBorder="1" applyAlignment="1">
      <alignment horizontal="left"/>
    </xf>
    <xf numFmtId="0" fontId="29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1" fontId="33" fillId="2" borderId="2" xfId="0" applyNumberFormat="1" applyFont="1" applyFill="1" applyBorder="1" applyAlignment="1">
      <alignment horizontal="center" vertical="center"/>
    </xf>
    <xf numFmtId="2" fontId="31" fillId="3" borderId="2" xfId="0" applyNumberFormat="1" applyFont="1" applyFill="1" applyBorder="1" applyAlignment="1">
      <alignment horizontal="center" vertical="center"/>
    </xf>
    <xf numFmtId="1" fontId="33" fillId="14" borderId="2" xfId="0" applyNumberFormat="1" applyFont="1" applyFill="1" applyBorder="1" applyAlignment="1">
      <alignment horizontal="center" vertical="center"/>
    </xf>
    <xf numFmtId="2" fontId="33" fillId="14" borderId="2" xfId="0" applyNumberFormat="1" applyFont="1" applyFill="1" applyBorder="1" applyAlignment="1">
      <alignment horizontal="center" vertical="center"/>
    </xf>
    <xf numFmtId="2" fontId="31" fillId="14" borderId="2" xfId="0" applyNumberFormat="1" applyFont="1" applyFill="1" applyBorder="1" applyAlignment="1">
      <alignment horizontal="center" vertical="center"/>
    </xf>
    <xf numFmtId="2" fontId="33" fillId="15" borderId="2" xfId="0" applyNumberFormat="1" applyFont="1" applyFill="1" applyBorder="1" applyAlignment="1">
      <alignment horizontal="center" vertical="center"/>
    </xf>
    <xf numFmtId="0" fontId="28" fillId="14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2" fontId="34" fillId="14" borderId="2" xfId="0" applyNumberFormat="1" applyFont="1" applyFill="1" applyBorder="1" applyAlignment="1">
      <alignment horizontal="center" vertical="center"/>
    </xf>
    <xf numFmtId="2" fontId="35" fillId="15" borderId="2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2" fontId="31" fillId="3" borderId="3" xfId="0" applyNumberFormat="1" applyFont="1" applyFill="1" applyBorder="1" applyAlignment="1">
      <alignment horizontal="center" vertical="center"/>
    </xf>
    <xf numFmtId="2" fontId="31" fillId="14" borderId="3" xfId="0" applyNumberFormat="1" applyFont="1" applyFill="1" applyBorder="1" applyAlignment="1">
      <alignment horizontal="center" vertical="center"/>
    </xf>
    <xf numFmtId="2" fontId="31" fillId="15" borderId="3" xfId="0" applyNumberFormat="1" applyFont="1" applyFill="1" applyBorder="1" applyAlignment="1">
      <alignment horizontal="center" vertical="center"/>
    </xf>
    <xf numFmtId="2" fontId="31" fillId="3" borderId="4" xfId="0" applyNumberFormat="1" applyFont="1" applyFill="1" applyBorder="1" applyAlignment="1">
      <alignment horizontal="center" vertical="center"/>
    </xf>
    <xf numFmtId="2" fontId="31" fillId="14" borderId="4" xfId="0" applyNumberFormat="1" applyFont="1" applyFill="1" applyBorder="1" applyAlignment="1">
      <alignment horizontal="center" vertical="center"/>
    </xf>
    <xf numFmtId="2" fontId="31" fillId="15" borderId="4" xfId="0" applyNumberFormat="1" applyFont="1" applyFill="1" applyBorder="1" applyAlignment="1">
      <alignment horizontal="center" vertical="center"/>
    </xf>
    <xf numFmtId="2" fontId="31" fillId="3" borderId="39" xfId="0" applyNumberFormat="1" applyFont="1" applyFill="1" applyBorder="1" applyAlignment="1">
      <alignment horizontal="center" vertical="center"/>
    </xf>
    <xf numFmtId="2" fontId="31" fillId="14" borderId="39" xfId="0" applyNumberFormat="1" applyFont="1" applyFill="1" applyBorder="1" applyAlignment="1">
      <alignment horizontal="center" vertical="center"/>
    </xf>
    <xf numFmtId="2" fontId="31" fillId="15" borderId="39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/>
    <xf numFmtId="0" fontId="32" fillId="5" borderId="34" xfId="0" applyFont="1" applyFill="1" applyBorder="1" applyAlignment="1">
      <alignment horizontal="center" vertical="center"/>
    </xf>
    <xf numFmtId="0" fontId="31" fillId="8" borderId="40" xfId="0" applyFont="1" applyFill="1" applyBorder="1" applyAlignment="1">
      <alignment horizontal="center" vertical="center" wrapText="1"/>
    </xf>
    <xf numFmtId="0" fontId="31" fillId="8" borderId="41" xfId="0" applyFont="1" applyFill="1" applyBorder="1" applyAlignment="1">
      <alignment horizontal="center" vertical="center" wrapText="1"/>
    </xf>
    <xf numFmtId="0" fontId="31" fillId="8" borderId="42" xfId="0" applyFont="1" applyFill="1" applyBorder="1" applyAlignment="1">
      <alignment horizontal="center" vertical="center" wrapText="1"/>
    </xf>
    <xf numFmtId="0" fontId="32" fillId="5" borderId="35" xfId="0" applyFont="1" applyFill="1" applyBorder="1" applyAlignment="1">
      <alignment horizontal="center" vertical="center"/>
    </xf>
    <xf numFmtId="0" fontId="31" fillId="8" borderId="43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8" borderId="44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2" fontId="35" fillId="3" borderId="2" xfId="0" applyNumberFormat="1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vertical="center" wrapText="1"/>
    </xf>
    <xf numFmtId="2" fontId="33" fillId="5" borderId="2" xfId="0" applyNumberFormat="1" applyFont="1" applyFill="1" applyBorder="1" applyAlignment="1">
      <alignment horizontal="center" vertical="center"/>
    </xf>
    <xf numFmtId="2" fontId="35" fillId="5" borderId="2" xfId="0" applyNumberFormat="1" applyFont="1" applyFill="1" applyBorder="1" applyAlignment="1">
      <alignment horizontal="center" vertical="center"/>
    </xf>
    <xf numFmtId="2" fontId="34" fillId="5" borderId="2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1" fillId="5" borderId="45" xfId="0" applyFont="1" applyFill="1" applyBorder="1" applyAlignment="1">
      <alignment horizontal="right" vertical="center"/>
    </xf>
    <xf numFmtId="2" fontId="32" fillId="5" borderId="46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FF"/>
      <color rgb="FFFF99FF"/>
      <color rgb="FFEAEAEA"/>
      <color rgb="FFFF9966"/>
      <color rgb="FFEEE6F2"/>
      <color rgb="FFE9DE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4"/>
  <sheetViews>
    <sheetView topLeftCell="E1" zoomScale="90" zoomScaleNormal="90" workbookViewId="0">
      <selection activeCell="G13" sqref="G13"/>
    </sheetView>
  </sheetViews>
  <sheetFormatPr defaultColWidth="14.42578125" defaultRowHeight="15" customHeight="1" x14ac:dyDescent="0.25"/>
  <cols>
    <col min="1" max="1" width="6.85546875" customWidth="1"/>
    <col min="2" max="2" width="72.5703125" style="4" customWidth="1"/>
    <col min="3" max="3" width="11.7109375" style="4" customWidth="1"/>
    <col min="4" max="7" width="11.140625" style="4" customWidth="1"/>
    <col min="8" max="8" width="12.28515625" style="4" customWidth="1"/>
    <col min="9" max="10" width="11.140625" style="4" customWidth="1"/>
    <col min="11" max="11" width="11.7109375" style="4" customWidth="1"/>
    <col min="12" max="15" width="11.140625" style="4" customWidth="1"/>
    <col min="16" max="16" width="12.28515625" style="4" customWidth="1"/>
    <col min="17" max="18" width="11.140625" style="4" customWidth="1"/>
    <col min="19" max="19" width="11.7109375" style="4" customWidth="1"/>
    <col min="20" max="23" width="11.140625" style="4" customWidth="1"/>
    <col min="24" max="24" width="12.28515625" style="4" customWidth="1"/>
    <col min="25" max="25" width="11.140625" style="4" customWidth="1"/>
    <col min="26" max="26" width="12.5703125" customWidth="1"/>
    <col min="27" max="32" width="8" customWidth="1"/>
  </cols>
  <sheetData>
    <row r="1" spans="1:26" s="71" customFormat="1" ht="18.75" customHeight="1" thickBot="1" x14ac:dyDescent="0.35">
      <c r="B1" s="134" t="s">
        <v>55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45"/>
    </row>
    <row r="2" spans="1:26" s="71" customFormat="1" ht="15.75" customHeight="1" x14ac:dyDescent="0.3">
      <c r="B2" s="136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45"/>
    </row>
    <row r="3" spans="1:26" s="71" customFormat="1" ht="15.75" customHeight="1" x14ac:dyDescent="0.3">
      <c r="B3" s="138" t="s">
        <v>58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45"/>
    </row>
    <row r="4" spans="1:26" ht="15" customHeight="1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"/>
    </row>
    <row r="5" spans="1:26" s="36" customFormat="1" ht="12.75" customHeight="1" x14ac:dyDescent="0.2">
      <c r="A5" s="139" t="s">
        <v>36</v>
      </c>
      <c r="B5" s="141" t="s">
        <v>1</v>
      </c>
      <c r="C5" s="143" t="s">
        <v>2</v>
      </c>
      <c r="D5" s="144"/>
      <c r="E5" s="144"/>
      <c r="F5" s="144"/>
      <c r="G5" s="144"/>
      <c r="H5" s="144"/>
      <c r="I5" s="145"/>
      <c r="J5" s="75"/>
      <c r="K5" s="146" t="s">
        <v>3</v>
      </c>
      <c r="L5" s="147"/>
      <c r="M5" s="147"/>
      <c r="N5" s="147"/>
      <c r="O5" s="147"/>
      <c r="P5" s="147"/>
      <c r="Q5" s="148"/>
      <c r="R5" s="75"/>
      <c r="S5" s="146" t="s">
        <v>4</v>
      </c>
      <c r="T5" s="147"/>
      <c r="U5" s="147"/>
      <c r="V5" s="147"/>
      <c r="W5" s="147"/>
      <c r="X5" s="147"/>
      <c r="Y5" s="148"/>
      <c r="Z5" s="79"/>
    </row>
    <row r="6" spans="1:26" s="36" customFormat="1" ht="15.75" customHeight="1" x14ac:dyDescent="0.2">
      <c r="A6" s="140"/>
      <c r="B6" s="142"/>
      <c r="C6" s="149" t="s">
        <v>5</v>
      </c>
      <c r="D6" s="122" t="s">
        <v>6</v>
      </c>
      <c r="E6" s="122" t="s">
        <v>7</v>
      </c>
      <c r="F6" s="122" t="s">
        <v>8</v>
      </c>
      <c r="G6" s="122" t="s">
        <v>7</v>
      </c>
      <c r="H6" s="124" t="s">
        <v>37</v>
      </c>
      <c r="I6" s="131" t="s">
        <v>9</v>
      </c>
      <c r="J6" s="129" t="s">
        <v>51</v>
      </c>
      <c r="K6" s="120" t="s">
        <v>5</v>
      </c>
      <c r="L6" s="122" t="s">
        <v>6</v>
      </c>
      <c r="M6" s="122" t="s">
        <v>7</v>
      </c>
      <c r="N6" s="122" t="s">
        <v>8</v>
      </c>
      <c r="O6" s="124" t="s">
        <v>7</v>
      </c>
      <c r="P6" s="124" t="s">
        <v>37</v>
      </c>
      <c r="Q6" s="131" t="s">
        <v>9</v>
      </c>
      <c r="R6" s="129" t="s">
        <v>51</v>
      </c>
      <c r="S6" s="120" t="s">
        <v>5</v>
      </c>
      <c r="T6" s="122" t="s">
        <v>6</v>
      </c>
      <c r="U6" s="124" t="s">
        <v>7</v>
      </c>
      <c r="V6" s="124" t="s">
        <v>10</v>
      </c>
      <c r="W6" s="124" t="s">
        <v>7</v>
      </c>
      <c r="X6" s="124" t="s">
        <v>37</v>
      </c>
      <c r="Y6" s="131" t="s">
        <v>9</v>
      </c>
      <c r="Z6" s="115" t="s">
        <v>51</v>
      </c>
    </row>
    <row r="7" spans="1:26" s="36" customFormat="1" ht="15" customHeight="1" x14ac:dyDescent="0.2">
      <c r="A7" s="140"/>
      <c r="B7" s="142"/>
      <c r="C7" s="150"/>
      <c r="D7" s="123"/>
      <c r="E7" s="123"/>
      <c r="F7" s="123"/>
      <c r="G7" s="123"/>
      <c r="H7" s="125"/>
      <c r="I7" s="132"/>
      <c r="J7" s="130"/>
      <c r="K7" s="121"/>
      <c r="L7" s="123"/>
      <c r="M7" s="123"/>
      <c r="N7" s="123"/>
      <c r="O7" s="125"/>
      <c r="P7" s="125"/>
      <c r="Q7" s="132"/>
      <c r="R7" s="130"/>
      <c r="S7" s="121"/>
      <c r="T7" s="123"/>
      <c r="U7" s="133"/>
      <c r="V7" s="133"/>
      <c r="W7" s="125"/>
      <c r="X7" s="125"/>
      <c r="Y7" s="132"/>
      <c r="Z7" s="116"/>
    </row>
    <row r="8" spans="1:26" s="36" customFormat="1" ht="15" customHeight="1" x14ac:dyDescent="0.2">
      <c r="A8" s="64"/>
      <c r="B8" s="72" t="s">
        <v>48</v>
      </c>
      <c r="C8" s="73"/>
      <c r="D8" s="67"/>
      <c r="E8" s="67"/>
      <c r="F8" s="67"/>
      <c r="G8" s="67"/>
      <c r="H8" s="66"/>
      <c r="I8" s="68"/>
      <c r="J8" s="76"/>
      <c r="K8" s="69"/>
      <c r="L8" s="67"/>
      <c r="M8" s="67"/>
      <c r="N8" s="67"/>
      <c r="O8" s="66"/>
      <c r="P8" s="65"/>
      <c r="Q8" s="68"/>
      <c r="R8" s="76"/>
      <c r="S8" s="69"/>
      <c r="T8" s="67"/>
      <c r="U8" s="70"/>
      <c r="V8" s="70"/>
      <c r="W8" s="65"/>
      <c r="X8" s="65"/>
      <c r="Y8" s="68"/>
      <c r="Z8" s="69"/>
    </row>
    <row r="9" spans="1:26" s="26" customFormat="1" ht="12.75" x14ac:dyDescent="0.2">
      <c r="A9" s="10">
        <v>1</v>
      </c>
      <c r="B9" s="27" t="s">
        <v>11</v>
      </c>
      <c r="C9" s="28">
        <v>440</v>
      </c>
      <c r="D9" s="29">
        <f>C9-F9</f>
        <v>56</v>
      </c>
      <c r="E9" s="30">
        <f>D9/C9*100</f>
        <v>12.727272727272727</v>
      </c>
      <c r="F9" s="29">
        <v>384</v>
      </c>
      <c r="G9" s="30">
        <f>F9/C9*100</f>
        <v>87.272727272727266</v>
      </c>
      <c r="H9" s="30">
        <f>G9+E9</f>
        <v>100</v>
      </c>
      <c r="I9" s="31">
        <v>4.32</v>
      </c>
      <c r="J9" s="126">
        <f>SUM(I9:I13)/5</f>
        <v>4.2300000000000004</v>
      </c>
      <c r="K9" s="101">
        <v>193</v>
      </c>
      <c r="L9" s="102">
        <f>K9-N9</f>
        <v>36</v>
      </c>
      <c r="M9" s="103">
        <f>L9/K9*100</f>
        <v>18.652849740932641</v>
      </c>
      <c r="N9" s="102">
        <v>157</v>
      </c>
      <c r="O9" s="103">
        <f>N9/K9*100</f>
        <v>81.347150259067362</v>
      </c>
      <c r="P9" s="103">
        <f>O9+M9</f>
        <v>100</v>
      </c>
      <c r="Q9" s="31">
        <v>4.0199999999999996</v>
      </c>
      <c r="R9" s="126">
        <f>SUM(Q9:Q13)/5</f>
        <v>4.016</v>
      </c>
      <c r="S9" s="101">
        <v>51</v>
      </c>
      <c r="T9" s="102">
        <f>S9-V9</f>
        <v>12</v>
      </c>
      <c r="U9" s="103">
        <f>T9/S9*100</f>
        <v>23.52941176470588</v>
      </c>
      <c r="V9" s="102">
        <v>39</v>
      </c>
      <c r="W9" s="103">
        <f>V9/S9*100</f>
        <v>76.470588235294116</v>
      </c>
      <c r="X9" s="103">
        <f>W9+U9</f>
        <v>100</v>
      </c>
      <c r="Y9" s="31">
        <v>3.98</v>
      </c>
      <c r="Z9" s="112">
        <f>SUM(Y9:Y13)/5</f>
        <v>3.9820000000000002</v>
      </c>
    </row>
    <row r="10" spans="1:26" s="26" customFormat="1" ht="12.75" x14ac:dyDescent="0.2">
      <c r="A10" s="10">
        <v>2</v>
      </c>
      <c r="B10" s="27" t="s">
        <v>12</v>
      </c>
      <c r="C10" s="28">
        <v>440</v>
      </c>
      <c r="D10" s="29">
        <f t="shared" ref="D10:D13" si="0">C10-F10</f>
        <v>51</v>
      </c>
      <c r="E10" s="30">
        <f t="shared" ref="E10:E38" si="1">D10/C10*100</f>
        <v>11.59090909090909</v>
      </c>
      <c r="F10" s="29">
        <v>389</v>
      </c>
      <c r="G10" s="30">
        <f t="shared" ref="G10:G38" si="2">F10/C10*100</f>
        <v>88.409090909090907</v>
      </c>
      <c r="H10" s="30">
        <f t="shared" ref="H10:H38" si="3">G10+E10</f>
        <v>100</v>
      </c>
      <c r="I10" s="31">
        <v>4.34</v>
      </c>
      <c r="J10" s="127"/>
      <c r="K10" s="101">
        <v>193</v>
      </c>
      <c r="L10" s="102">
        <f t="shared" ref="L10:L13" si="4">K10-N10</f>
        <v>34</v>
      </c>
      <c r="M10" s="103">
        <f t="shared" ref="M10:M38" si="5">L10/K10*100</f>
        <v>17.616580310880828</v>
      </c>
      <c r="N10" s="102">
        <v>159</v>
      </c>
      <c r="O10" s="103">
        <f t="shared" ref="O10:O38" si="6">N10/K10*100</f>
        <v>82.383419689119179</v>
      </c>
      <c r="P10" s="103">
        <f t="shared" ref="P10:P38" si="7">O10+M10</f>
        <v>100</v>
      </c>
      <c r="Q10" s="31">
        <v>4.07</v>
      </c>
      <c r="R10" s="127"/>
      <c r="S10" s="101">
        <v>51</v>
      </c>
      <c r="T10" s="102">
        <f t="shared" ref="T10:T13" si="8">S10-V10</f>
        <v>14</v>
      </c>
      <c r="U10" s="103">
        <f t="shared" ref="U10:U38" si="9">T10/S10*100</f>
        <v>27.450980392156865</v>
      </c>
      <c r="V10" s="102">
        <v>37</v>
      </c>
      <c r="W10" s="103">
        <f t="shared" ref="W10:W38" si="10">V10/S10*100</f>
        <v>72.549019607843135</v>
      </c>
      <c r="X10" s="103">
        <f t="shared" ref="X10:X38" si="11">W10+U10</f>
        <v>100</v>
      </c>
      <c r="Y10" s="31">
        <v>3.97</v>
      </c>
      <c r="Z10" s="113"/>
    </row>
    <row r="11" spans="1:26" s="26" customFormat="1" ht="12.75" x14ac:dyDescent="0.2">
      <c r="A11" s="10">
        <v>3</v>
      </c>
      <c r="B11" s="32" t="s">
        <v>13</v>
      </c>
      <c r="C11" s="28">
        <v>440</v>
      </c>
      <c r="D11" s="29">
        <f t="shared" si="0"/>
        <v>130</v>
      </c>
      <c r="E11" s="30">
        <f t="shared" si="1"/>
        <v>29.545454545454547</v>
      </c>
      <c r="F11" s="29">
        <v>310</v>
      </c>
      <c r="G11" s="30">
        <f t="shared" si="2"/>
        <v>70.454545454545453</v>
      </c>
      <c r="H11" s="30">
        <f t="shared" si="3"/>
        <v>100</v>
      </c>
      <c r="I11" s="31">
        <v>3.99</v>
      </c>
      <c r="J11" s="127"/>
      <c r="K11" s="101">
        <v>193</v>
      </c>
      <c r="L11" s="102">
        <f t="shared" si="4"/>
        <v>79</v>
      </c>
      <c r="M11" s="103">
        <f t="shared" si="5"/>
        <v>40.932642487046635</v>
      </c>
      <c r="N11" s="102">
        <v>114</v>
      </c>
      <c r="O11" s="100">
        <f t="shared" si="6"/>
        <v>59.067357512953365</v>
      </c>
      <c r="P11" s="103">
        <f t="shared" si="7"/>
        <v>100</v>
      </c>
      <c r="Q11" s="31">
        <v>3.72</v>
      </c>
      <c r="R11" s="127"/>
      <c r="S11" s="101">
        <v>51</v>
      </c>
      <c r="T11" s="102">
        <f t="shared" si="8"/>
        <v>19</v>
      </c>
      <c r="U11" s="103">
        <f t="shared" si="9"/>
        <v>37.254901960784316</v>
      </c>
      <c r="V11" s="102">
        <v>32</v>
      </c>
      <c r="W11" s="100">
        <f t="shared" si="10"/>
        <v>62.745098039215684</v>
      </c>
      <c r="X11" s="103">
        <f t="shared" si="11"/>
        <v>100</v>
      </c>
      <c r="Y11" s="31">
        <v>3.61</v>
      </c>
      <c r="Z11" s="113"/>
    </row>
    <row r="12" spans="1:26" s="26" customFormat="1" ht="12.75" x14ac:dyDescent="0.2">
      <c r="A12" s="10">
        <v>4</v>
      </c>
      <c r="B12" s="27" t="s">
        <v>45</v>
      </c>
      <c r="C12" s="28">
        <v>440</v>
      </c>
      <c r="D12" s="29">
        <f t="shared" si="0"/>
        <v>93</v>
      </c>
      <c r="E12" s="30">
        <f t="shared" si="1"/>
        <v>21.136363636363637</v>
      </c>
      <c r="F12" s="29">
        <v>347</v>
      </c>
      <c r="G12" s="30">
        <f t="shared" si="2"/>
        <v>78.863636363636374</v>
      </c>
      <c r="H12" s="30">
        <f t="shared" si="3"/>
        <v>100.00000000000001</v>
      </c>
      <c r="I12" s="31">
        <v>4.2</v>
      </c>
      <c r="J12" s="127"/>
      <c r="K12" s="101">
        <v>193</v>
      </c>
      <c r="L12" s="102">
        <f t="shared" si="4"/>
        <v>39</v>
      </c>
      <c r="M12" s="103">
        <f t="shared" si="5"/>
        <v>20.207253886010363</v>
      </c>
      <c r="N12" s="102">
        <v>154</v>
      </c>
      <c r="O12" s="103">
        <f t="shared" si="6"/>
        <v>79.792746113989637</v>
      </c>
      <c r="P12" s="103">
        <f t="shared" si="7"/>
        <v>100</v>
      </c>
      <c r="Q12" s="31">
        <v>4.08</v>
      </c>
      <c r="R12" s="127"/>
      <c r="S12" s="101">
        <v>51</v>
      </c>
      <c r="T12" s="102">
        <f t="shared" si="8"/>
        <v>7</v>
      </c>
      <c r="U12" s="103">
        <f t="shared" si="9"/>
        <v>13.725490196078432</v>
      </c>
      <c r="V12" s="102">
        <v>44</v>
      </c>
      <c r="W12" s="103">
        <f t="shared" si="10"/>
        <v>86.274509803921575</v>
      </c>
      <c r="X12" s="103">
        <f t="shared" si="11"/>
        <v>100</v>
      </c>
      <c r="Y12" s="31">
        <v>4.0999999999999996</v>
      </c>
      <c r="Z12" s="113"/>
    </row>
    <row r="13" spans="1:26" s="26" customFormat="1" ht="12.75" x14ac:dyDescent="0.2">
      <c r="A13" s="10">
        <v>5</v>
      </c>
      <c r="B13" s="27" t="s">
        <v>14</v>
      </c>
      <c r="C13" s="28">
        <v>440</v>
      </c>
      <c r="D13" s="29">
        <f t="shared" si="0"/>
        <v>64</v>
      </c>
      <c r="E13" s="30">
        <f t="shared" si="1"/>
        <v>14.545454545454545</v>
      </c>
      <c r="F13" s="29">
        <v>376</v>
      </c>
      <c r="G13" s="30">
        <f t="shared" si="2"/>
        <v>85.454545454545453</v>
      </c>
      <c r="H13" s="30">
        <f t="shared" si="3"/>
        <v>100</v>
      </c>
      <c r="I13" s="31">
        <v>4.3</v>
      </c>
      <c r="J13" s="128"/>
      <c r="K13" s="101">
        <v>193</v>
      </c>
      <c r="L13" s="102">
        <f t="shared" si="4"/>
        <v>32</v>
      </c>
      <c r="M13" s="103">
        <f t="shared" si="5"/>
        <v>16.580310880829018</v>
      </c>
      <c r="N13" s="102">
        <v>161</v>
      </c>
      <c r="O13" s="103">
        <f t="shared" si="6"/>
        <v>83.419689119170982</v>
      </c>
      <c r="P13" s="103">
        <f t="shared" si="7"/>
        <v>100</v>
      </c>
      <c r="Q13" s="31">
        <v>4.1900000000000004</v>
      </c>
      <c r="R13" s="128"/>
      <c r="S13" s="101">
        <v>51</v>
      </c>
      <c r="T13" s="102">
        <f t="shared" si="8"/>
        <v>10</v>
      </c>
      <c r="U13" s="103">
        <f t="shared" si="9"/>
        <v>19.607843137254903</v>
      </c>
      <c r="V13" s="102">
        <v>41</v>
      </c>
      <c r="W13" s="103">
        <f t="shared" si="10"/>
        <v>80.392156862745097</v>
      </c>
      <c r="X13" s="103">
        <f t="shared" si="11"/>
        <v>100</v>
      </c>
      <c r="Y13" s="31">
        <v>4.25</v>
      </c>
      <c r="Z13" s="114"/>
    </row>
    <row r="14" spans="1:26" s="26" customFormat="1" ht="12.75" x14ac:dyDescent="0.2">
      <c r="A14" s="10"/>
      <c r="B14" s="74" t="s">
        <v>49</v>
      </c>
      <c r="C14" s="28"/>
      <c r="D14" s="29"/>
      <c r="E14" s="30"/>
      <c r="F14" s="29"/>
      <c r="G14" s="30"/>
      <c r="H14" s="30"/>
      <c r="I14" s="31"/>
      <c r="J14" s="77"/>
      <c r="K14" s="101"/>
      <c r="L14" s="99"/>
      <c r="M14" s="103"/>
      <c r="N14" s="102"/>
      <c r="O14" s="103"/>
      <c r="P14" s="103"/>
      <c r="Q14" s="31"/>
      <c r="R14" s="77"/>
      <c r="S14" s="101"/>
      <c r="T14" s="99"/>
      <c r="U14" s="100"/>
      <c r="V14" s="99"/>
      <c r="W14" s="100"/>
      <c r="X14" s="100"/>
      <c r="Y14" s="31"/>
      <c r="Z14" s="80"/>
    </row>
    <row r="15" spans="1:26" s="26" customFormat="1" ht="12.75" x14ac:dyDescent="0.2">
      <c r="A15" s="10">
        <v>6</v>
      </c>
      <c r="B15" s="33" t="s">
        <v>15</v>
      </c>
      <c r="C15" s="28">
        <v>440</v>
      </c>
      <c r="D15" s="29">
        <f t="shared" ref="D15:D17" si="12">C15-F15</f>
        <v>57</v>
      </c>
      <c r="E15" s="30">
        <f t="shared" si="1"/>
        <v>12.954545454545455</v>
      </c>
      <c r="F15" s="29">
        <v>383</v>
      </c>
      <c r="G15" s="30">
        <f t="shared" si="2"/>
        <v>87.045454545454547</v>
      </c>
      <c r="H15" s="30">
        <f t="shared" si="3"/>
        <v>100</v>
      </c>
      <c r="I15" s="31">
        <v>4.4000000000000004</v>
      </c>
      <c r="J15" s="126">
        <f>SUM(I15:I17)/3</f>
        <v>4.3500000000000005</v>
      </c>
      <c r="K15" s="101">
        <v>193</v>
      </c>
      <c r="L15" s="102">
        <f t="shared" ref="L15:L17" si="13">K15-N15</f>
        <v>34</v>
      </c>
      <c r="M15" s="103">
        <f t="shared" si="5"/>
        <v>17.616580310880828</v>
      </c>
      <c r="N15" s="102">
        <v>159</v>
      </c>
      <c r="O15" s="103">
        <f t="shared" si="6"/>
        <v>82.383419689119179</v>
      </c>
      <c r="P15" s="103">
        <f t="shared" si="7"/>
        <v>100</v>
      </c>
      <c r="Q15" s="31">
        <v>4.3099999999999996</v>
      </c>
      <c r="R15" s="126">
        <f>SUM(Q15:Q17)/3</f>
        <v>4.2366666666666672</v>
      </c>
      <c r="S15" s="101">
        <v>51</v>
      </c>
      <c r="T15" s="102">
        <f t="shared" ref="T15:T17" si="14">S15-V15</f>
        <v>6</v>
      </c>
      <c r="U15" s="103">
        <f t="shared" si="9"/>
        <v>11.76470588235294</v>
      </c>
      <c r="V15" s="102">
        <v>45</v>
      </c>
      <c r="W15" s="103">
        <f t="shared" si="10"/>
        <v>88.235294117647058</v>
      </c>
      <c r="X15" s="103">
        <f t="shared" si="11"/>
        <v>100</v>
      </c>
      <c r="Y15" s="31">
        <v>4.54</v>
      </c>
      <c r="Z15" s="112">
        <f>SUM(Y15:Y17)/3</f>
        <v>4.4400000000000004</v>
      </c>
    </row>
    <row r="16" spans="1:26" s="26" customFormat="1" ht="12.75" x14ac:dyDescent="0.2">
      <c r="A16" s="10">
        <v>7</v>
      </c>
      <c r="B16" s="27" t="s">
        <v>16</v>
      </c>
      <c r="C16" s="101">
        <v>440</v>
      </c>
      <c r="D16" s="102">
        <f t="shared" si="12"/>
        <v>45</v>
      </c>
      <c r="E16" s="103">
        <f t="shared" si="1"/>
        <v>10.227272727272728</v>
      </c>
      <c r="F16" s="102">
        <v>395</v>
      </c>
      <c r="G16" s="103">
        <f t="shared" si="2"/>
        <v>89.772727272727266</v>
      </c>
      <c r="H16" s="103">
        <f t="shared" si="3"/>
        <v>100</v>
      </c>
      <c r="I16" s="31">
        <v>4.43</v>
      </c>
      <c r="J16" s="127"/>
      <c r="K16" s="101">
        <v>193</v>
      </c>
      <c r="L16" s="102">
        <f t="shared" si="13"/>
        <v>27</v>
      </c>
      <c r="M16" s="103">
        <f t="shared" si="5"/>
        <v>13.989637305699482</v>
      </c>
      <c r="N16" s="102">
        <v>166</v>
      </c>
      <c r="O16" s="103">
        <f t="shared" si="6"/>
        <v>86.010362694300511</v>
      </c>
      <c r="P16" s="103">
        <f t="shared" si="7"/>
        <v>100</v>
      </c>
      <c r="Q16" s="31">
        <v>4.3600000000000003</v>
      </c>
      <c r="R16" s="127"/>
      <c r="S16" s="101">
        <v>51</v>
      </c>
      <c r="T16" s="102">
        <f t="shared" si="14"/>
        <v>7</v>
      </c>
      <c r="U16" s="103">
        <f t="shared" si="9"/>
        <v>13.725490196078432</v>
      </c>
      <c r="V16" s="102">
        <v>44</v>
      </c>
      <c r="W16" s="103">
        <f t="shared" si="10"/>
        <v>86.274509803921575</v>
      </c>
      <c r="X16" s="103">
        <f t="shared" si="11"/>
        <v>100</v>
      </c>
      <c r="Y16" s="104">
        <v>4.55</v>
      </c>
      <c r="Z16" s="113"/>
    </row>
    <row r="17" spans="1:26" s="26" customFormat="1" ht="12.75" x14ac:dyDescent="0.2">
      <c r="A17" s="10">
        <v>8</v>
      </c>
      <c r="B17" s="27" t="s">
        <v>17</v>
      </c>
      <c r="C17" s="101">
        <v>440</v>
      </c>
      <c r="D17" s="102">
        <f t="shared" si="12"/>
        <v>85</v>
      </c>
      <c r="E17" s="103">
        <f t="shared" si="1"/>
        <v>19.318181818181817</v>
      </c>
      <c r="F17" s="102">
        <v>355</v>
      </c>
      <c r="G17" s="103">
        <f t="shared" si="2"/>
        <v>80.681818181818173</v>
      </c>
      <c r="H17" s="103">
        <f t="shared" si="3"/>
        <v>99.999999999999986</v>
      </c>
      <c r="I17" s="31">
        <v>4.22</v>
      </c>
      <c r="J17" s="128"/>
      <c r="K17" s="101">
        <v>193</v>
      </c>
      <c r="L17" s="102">
        <f t="shared" si="13"/>
        <v>41</v>
      </c>
      <c r="M17" s="103">
        <f t="shared" si="5"/>
        <v>21.243523316062177</v>
      </c>
      <c r="N17" s="102">
        <v>152</v>
      </c>
      <c r="O17" s="103">
        <f t="shared" si="6"/>
        <v>78.756476683937819</v>
      </c>
      <c r="P17" s="103">
        <f t="shared" si="7"/>
        <v>100</v>
      </c>
      <c r="Q17" s="31">
        <v>4.04</v>
      </c>
      <c r="R17" s="128"/>
      <c r="S17" s="101">
        <v>51</v>
      </c>
      <c r="T17" s="102">
        <f t="shared" si="14"/>
        <v>7</v>
      </c>
      <c r="U17" s="103">
        <f t="shared" si="9"/>
        <v>13.725490196078432</v>
      </c>
      <c r="V17" s="102">
        <v>44</v>
      </c>
      <c r="W17" s="103">
        <f t="shared" si="10"/>
        <v>86.274509803921575</v>
      </c>
      <c r="X17" s="103">
        <f t="shared" si="11"/>
        <v>100</v>
      </c>
      <c r="Y17" s="104">
        <v>4.2300000000000004</v>
      </c>
      <c r="Z17" s="114"/>
    </row>
    <row r="18" spans="1:26" s="26" customFormat="1" ht="12.75" x14ac:dyDescent="0.2">
      <c r="A18" s="10"/>
      <c r="B18" s="74" t="s">
        <v>50</v>
      </c>
      <c r="C18" s="98"/>
      <c r="D18" s="99"/>
      <c r="E18" s="100"/>
      <c r="F18" s="99"/>
      <c r="G18" s="100"/>
      <c r="H18" s="100"/>
      <c r="I18" s="31"/>
      <c r="J18" s="77"/>
      <c r="K18" s="101"/>
      <c r="L18" s="99"/>
      <c r="M18" s="103"/>
      <c r="N18" s="102"/>
      <c r="O18" s="103"/>
      <c r="P18" s="103"/>
      <c r="Q18" s="31"/>
      <c r="R18" s="77"/>
      <c r="S18" s="101"/>
      <c r="T18" s="99"/>
      <c r="U18" s="100"/>
      <c r="V18" s="99"/>
      <c r="W18" s="100"/>
      <c r="X18" s="100"/>
      <c r="Y18" s="31"/>
      <c r="Z18" s="80"/>
    </row>
    <row r="19" spans="1:26" s="26" customFormat="1" ht="12.75" x14ac:dyDescent="0.2">
      <c r="A19" s="10">
        <v>9</v>
      </c>
      <c r="B19" s="27" t="s">
        <v>34</v>
      </c>
      <c r="C19" s="101">
        <v>440</v>
      </c>
      <c r="D19" s="102">
        <f t="shared" ref="D19:D24" si="15">C19-F19</f>
        <v>41</v>
      </c>
      <c r="E19" s="103">
        <f t="shared" si="1"/>
        <v>9.3181818181818183</v>
      </c>
      <c r="F19" s="102">
        <v>399</v>
      </c>
      <c r="G19" s="103">
        <f t="shared" si="2"/>
        <v>90.681818181818187</v>
      </c>
      <c r="H19" s="103">
        <f t="shared" si="3"/>
        <v>100</v>
      </c>
      <c r="I19" s="31">
        <v>4.49</v>
      </c>
      <c r="J19" s="126">
        <f>SUM(I19:I24)/6</f>
        <v>4.415</v>
      </c>
      <c r="K19" s="101">
        <v>193</v>
      </c>
      <c r="L19" s="102">
        <f t="shared" ref="L19:L24" si="16">K19-N19</f>
        <v>30</v>
      </c>
      <c r="M19" s="103">
        <f t="shared" si="5"/>
        <v>15.544041450777202</v>
      </c>
      <c r="N19" s="102">
        <v>163</v>
      </c>
      <c r="O19" s="103">
        <f t="shared" si="6"/>
        <v>84.4559585492228</v>
      </c>
      <c r="P19" s="103">
        <f t="shared" si="7"/>
        <v>100</v>
      </c>
      <c r="Q19" s="31">
        <v>4.3099999999999996</v>
      </c>
      <c r="R19" s="126">
        <f>SUM(Q19:Q24)/6</f>
        <v>4.1766666666666667</v>
      </c>
      <c r="S19" s="101">
        <v>51</v>
      </c>
      <c r="T19" s="102">
        <f t="shared" ref="T19:T24" si="17">S19-V19</f>
        <v>8</v>
      </c>
      <c r="U19" s="103">
        <f t="shared" si="9"/>
        <v>15.686274509803921</v>
      </c>
      <c r="V19" s="102">
        <v>43</v>
      </c>
      <c r="W19" s="103">
        <f t="shared" si="10"/>
        <v>84.313725490196077</v>
      </c>
      <c r="X19" s="103">
        <f t="shared" si="11"/>
        <v>100</v>
      </c>
      <c r="Y19" s="104">
        <v>4.46</v>
      </c>
      <c r="Z19" s="112">
        <f>SUM(Y19:Y24)/6</f>
        <v>4.3400000000000007</v>
      </c>
    </row>
    <row r="20" spans="1:26" s="26" customFormat="1" ht="12.75" x14ac:dyDescent="0.2">
      <c r="A20" s="10">
        <v>10</v>
      </c>
      <c r="B20" s="27" t="s">
        <v>18</v>
      </c>
      <c r="C20" s="101">
        <v>440</v>
      </c>
      <c r="D20" s="102">
        <f t="shared" si="15"/>
        <v>26</v>
      </c>
      <c r="E20" s="103">
        <f t="shared" si="1"/>
        <v>5.9090909090909092</v>
      </c>
      <c r="F20" s="102">
        <v>414</v>
      </c>
      <c r="G20" s="103">
        <f t="shared" si="2"/>
        <v>94.090909090909093</v>
      </c>
      <c r="H20" s="103">
        <f t="shared" si="3"/>
        <v>100</v>
      </c>
      <c r="I20" s="31">
        <v>4.63</v>
      </c>
      <c r="J20" s="127"/>
      <c r="K20" s="101">
        <v>193</v>
      </c>
      <c r="L20" s="102">
        <f t="shared" si="16"/>
        <v>22</v>
      </c>
      <c r="M20" s="103">
        <f t="shared" si="5"/>
        <v>11.398963730569948</v>
      </c>
      <c r="N20" s="102">
        <v>171</v>
      </c>
      <c r="O20" s="103">
        <f t="shared" si="6"/>
        <v>88.601036269430054</v>
      </c>
      <c r="P20" s="103">
        <f t="shared" si="7"/>
        <v>100</v>
      </c>
      <c r="Q20" s="31">
        <v>4.4000000000000004</v>
      </c>
      <c r="R20" s="127"/>
      <c r="S20" s="101">
        <v>51</v>
      </c>
      <c r="T20" s="102">
        <f t="shared" si="17"/>
        <v>9</v>
      </c>
      <c r="U20" s="103">
        <f t="shared" si="9"/>
        <v>17.647058823529413</v>
      </c>
      <c r="V20" s="102">
        <v>42</v>
      </c>
      <c r="W20" s="103">
        <f t="shared" si="10"/>
        <v>82.35294117647058</v>
      </c>
      <c r="X20" s="103">
        <f t="shared" si="11"/>
        <v>100</v>
      </c>
      <c r="Y20" s="104">
        <v>4.53</v>
      </c>
      <c r="Z20" s="113"/>
    </row>
    <row r="21" spans="1:26" s="26" customFormat="1" ht="12.75" x14ac:dyDescent="0.2">
      <c r="A21" s="10">
        <v>11</v>
      </c>
      <c r="B21" s="27" t="s">
        <v>19</v>
      </c>
      <c r="C21" s="101">
        <v>440</v>
      </c>
      <c r="D21" s="102">
        <f t="shared" si="15"/>
        <v>26</v>
      </c>
      <c r="E21" s="103">
        <f t="shared" si="1"/>
        <v>5.9090909090909092</v>
      </c>
      <c r="F21" s="102">
        <v>414</v>
      </c>
      <c r="G21" s="103">
        <f t="shared" si="2"/>
        <v>94.090909090909093</v>
      </c>
      <c r="H21" s="103">
        <f t="shared" si="3"/>
        <v>100</v>
      </c>
      <c r="I21" s="104">
        <v>4.5999999999999996</v>
      </c>
      <c r="J21" s="127"/>
      <c r="K21" s="101">
        <v>193</v>
      </c>
      <c r="L21" s="102">
        <f t="shared" si="16"/>
        <v>22</v>
      </c>
      <c r="M21" s="103">
        <f t="shared" si="5"/>
        <v>11.398963730569948</v>
      </c>
      <c r="N21" s="102">
        <v>171</v>
      </c>
      <c r="O21" s="103">
        <f t="shared" si="6"/>
        <v>88.601036269430054</v>
      </c>
      <c r="P21" s="103">
        <f t="shared" si="7"/>
        <v>100</v>
      </c>
      <c r="Q21" s="31">
        <v>4.38</v>
      </c>
      <c r="R21" s="127"/>
      <c r="S21" s="101">
        <v>51</v>
      </c>
      <c r="T21" s="102">
        <f t="shared" si="17"/>
        <v>7</v>
      </c>
      <c r="U21" s="103">
        <f t="shared" si="9"/>
        <v>13.725490196078432</v>
      </c>
      <c r="V21" s="102">
        <v>44</v>
      </c>
      <c r="W21" s="103">
        <f t="shared" si="10"/>
        <v>86.274509803921575</v>
      </c>
      <c r="X21" s="103">
        <f t="shared" si="11"/>
        <v>100</v>
      </c>
      <c r="Y21" s="104">
        <v>4.4800000000000004</v>
      </c>
      <c r="Z21" s="113"/>
    </row>
    <row r="22" spans="1:26" s="26" customFormat="1" ht="12.75" x14ac:dyDescent="0.2">
      <c r="A22" s="10">
        <v>12</v>
      </c>
      <c r="B22" s="27" t="s">
        <v>20</v>
      </c>
      <c r="C22" s="101">
        <v>440</v>
      </c>
      <c r="D22" s="102">
        <f t="shared" si="15"/>
        <v>66</v>
      </c>
      <c r="E22" s="103">
        <f t="shared" si="1"/>
        <v>15</v>
      </c>
      <c r="F22" s="102">
        <v>374</v>
      </c>
      <c r="G22" s="103">
        <f t="shared" si="2"/>
        <v>85</v>
      </c>
      <c r="H22" s="103">
        <f t="shared" si="3"/>
        <v>100</v>
      </c>
      <c r="I22" s="31">
        <v>4.28</v>
      </c>
      <c r="J22" s="127"/>
      <c r="K22" s="101">
        <v>193</v>
      </c>
      <c r="L22" s="102">
        <f t="shared" si="16"/>
        <v>40</v>
      </c>
      <c r="M22" s="103">
        <f t="shared" si="5"/>
        <v>20.725388601036268</v>
      </c>
      <c r="N22" s="102">
        <v>153</v>
      </c>
      <c r="O22" s="103">
        <f t="shared" si="6"/>
        <v>79.274611398963728</v>
      </c>
      <c r="P22" s="103">
        <f t="shared" si="7"/>
        <v>100</v>
      </c>
      <c r="Q22" s="31">
        <v>4.01</v>
      </c>
      <c r="R22" s="127"/>
      <c r="S22" s="101">
        <v>51</v>
      </c>
      <c r="T22" s="102">
        <f t="shared" si="17"/>
        <v>9</v>
      </c>
      <c r="U22" s="103">
        <f t="shared" si="9"/>
        <v>17.647058823529413</v>
      </c>
      <c r="V22" s="102">
        <v>42</v>
      </c>
      <c r="W22" s="103">
        <f t="shared" si="10"/>
        <v>82.35294117647058</v>
      </c>
      <c r="X22" s="103">
        <f t="shared" si="11"/>
        <v>100</v>
      </c>
      <c r="Y22" s="104">
        <v>4.2</v>
      </c>
      <c r="Z22" s="113"/>
    </row>
    <row r="23" spans="1:26" s="26" customFormat="1" ht="12.75" x14ac:dyDescent="0.2">
      <c r="A23" s="10">
        <v>13</v>
      </c>
      <c r="B23" s="27" t="s">
        <v>21</v>
      </c>
      <c r="C23" s="101">
        <v>440</v>
      </c>
      <c r="D23" s="102">
        <f t="shared" si="15"/>
        <v>34</v>
      </c>
      <c r="E23" s="103">
        <f t="shared" si="1"/>
        <v>7.7272727272727266</v>
      </c>
      <c r="F23" s="102">
        <v>406</v>
      </c>
      <c r="G23" s="103">
        <f t="shared" si="2"/>
        <v>92.272727272727266</v>
      </c>
      <c r="H23" s="103">
        <f t="shared" si="3"/>
        <v>100</v>
      </c>
      <c r="I23" s="31">
        <v>4.5</v>
      </c>
      <c r="J23" s="127"/>
      <c r="K23" s="101">
        <v>193</v>
      </c>
      <c r="L23" s="102">
        <f t="shared" si="16"/>
        <v>35</v>
      </c>
      <c r="M23" s="103">
        <f t="shared" si="5"/>
        <v>18.134715025906736</v>
      </c>
      <c r="N23" s="102">
        <v>158</v>
      </c>
      <c r="O23" s="103">
        <f t="shared" si="6"/>
        <v>81.865284974093271</v>
      </c>
      <c r="P23" s="103">
        <f t="shared" si="7"/>
        <v>100</v>
      </c>
      <c r="Q23" s="31">
        <v>4.1500000000000004</v>
      </c>
      <c r="R23" s="127"/>
      <c r="S23" s="101">
        <v>51</v>
      </c>
      <c r="T23" s="102">
        <f t="shared" si="17"/>
        <v>13</v>
      </c>
      <c r="U23" s="103">
        <f t="shared" si="9"/>
        <v>25.490196078431371</v>
      </c>
      <c r="V23" s="102">
        <v>38</v>
      </c>
      <c r="W23" s="103">
        <f t="shared" si="10"/>
        <v>74.509803921568633</v>
      </c>
      <c r="X23" s="103">
        <f t="shared" si="11"/>
        <v>100</v>
      </c>
      <c r="Y23" s="31">
        <v>4.4400000000000004</v>
      </c>
      <c r="Z23" s="113"/>
    </row>
    <row r="24" spans="1:26" s="26" customFormat="1" ht="12.75" x14ac:dyDescent="0.2">
      <c r="A24" s="10">
        <v>14</v>
      </c>
      <c r="B24" s="27" t="s">
        <v>22</v>
      </c>
      <c r="C24" s="101">
        <v>440</v>
      </c>
      <c r="D24" s="102">
        <f t="shared" si="15"/>
        <v>110</v>
      </c>
      <c r="E24" s="103">
        <f t="shared" si="1"/>
        <v>25</v>
      </c>
      <c r="F24" s="102">
        <v>330</v>
      </c>
      <c r="G24" s="103">
        <f t="shared" si="2"/>
        <v>75</v>
      </c>
      <c r="H24" s="103">
        <f t="shared" si="3"/>
        <v>100</v>
      </c>
      <c r="I24" s="31">
        <v>3.99</v>
      </c>
      <c r="J24" s="128"/>
      <c r="K24" s="101">
        <v>193</v>
      </c>
      <c r="L24" s="102">
        <f t="shared" si="16"/>
        <v>49</v>
      </c>
      <c r="M24" s="103">
        <f t="shared" si="5"/>
        <v>25.388601036269431</v>
      </c>
      <c r="N24" s="102">
        <v>144</v>
      </c>
      <c r="O24" s="103">
        <f t="shared" si="6"/>
        <v>74.611398963730565</v>
      </c>
      <c r="P24" s="103">
        <f t="shared" si="7"/>
        <v>100</v>
      </c>
      <c r="Q24" s="31">
        <v>3.81</v>
      </c>
      <c r="R24" s="128"/>
      <c r="S24" s="101">
        <v>51</v>
      </c>
      <c r="T24" s="102">
        <f t="shared" si="17"/>
        <v>17</v>
      </c>
      <c r="U24" s="103">
        <f t="shared" si="9"/>
        <v>33.333333333333329</v>
      </c>
      <c r="V24" s="102">
        <v>34</v>
      </c>
      <c r="W24" s="100">
        <f t="shared" si="10"/>
        <v>66.666666666666657</v>
      </c>
      <c r="X24" s="103">
        <f t="shared" si="11"/>
        <v>99.999999999999986</v>
      </c>
      <c r="Y24" s="31">
        <v>3.93</v>
      </c>
      <c r="Z24" s="114"/>
    </row>
    <row r="25" spans="1:26" s="26" customFormat="1" ht="12.75" x14ac:dyDescent="0.2">
      <c r="A25" s="10"/>
      <c r="B25" s="74" t="s">
        <v>52</v>
      </c>
      <c r="C25" s="98"/>
      <c r="D25" s="99"/>
      <c r="E25" s="100"/>
      <c r="F25" s="99"/>
      <c r="G25" s="100"/>
      <c r="H25" s="100"/>
      <c r="I25" s="31"/>
      <c r="J25" s="77"/>
      <c r="K25" s="101"/>
      <c r="L25" s="99"/>
      <c r="M25" s="103"/>
      <c r="N25" s="102"/>
      <c r="O25" s="103"/>
      <c r="P25" s="103"/>
      <c r="Q25" s="31"/>
      <c r="R25" s="77"/>
      <c r="S25" s="101"/>
      <c r="T25" s="99"/>
      <c r="U25" s="100"/>
      <c r="V25" s="99"/>
      <c r="W25" s="100"/>
      <c r="X25" s="100"/>
      <c r="Y25" s="31"/>
      <c r="Z25" s="80"/>
    </row>
    <row r="26" spans="1:26" s="26" customFormat="1" ht="12.75" x14ac:dyDescent="0.2">
      <c r="A26" s="10">
        <v>15</v>
      </c>
      <c r="B26" s="27" t="s">
        <v>23</v>
      </c>
      <c r="C26" s="101">
        <v>440</v>
      </c>
      <c r="D26" s="102">
        <f t="shared" ref="D26:D28" si="18">C26-F26</f>
        <v>54</v>
      </c>
      <c r="E26" s="103">
        <f t="shared" si="1"/>
        <v>12.272727272727273</v>
      </c>
      <c r="F26" s="102">
        <v>386</v>
      </c>
      <c r="G26" s="103">
        <f t="shared" si="2"/>
        <v>87.727272727272734</v>
      </c>
      <c r="H26" s="103">
        <f t="shared" si="3"/>
        <v>100</v>
      </c>
      <c r="I26" s="31">
        <v>4.3600000000000003</v>
      </c>
      <c r="J26" s="126">
        <f>SUM(I26:I28)/3</f>
        <v>4.3433333333333337</v>
      </c>
      <c r="K26" s="101">
        <v>193</v>
      </c>
      <c r="L26" s="102">
        <f t="shared" ref="L26:L28" si="19">K26-N26</f>
        <v>23</v>
      </c>
      <c r="M26" s="103">
        <f t="shared" si="5"/>
        <v>11.917098445595855</v>
      </c>
      <c r="N26" s="102">
        <v>170</v>
      </c>
      <c r="O26" s="103">
        <f t="shared" si="6"/>
        <v>88.082901554404145</v>
      </c>
      <c r="P26" s="103">
        <f t="shared" si="7"/>
        <v>100</v>
      </c>
      <c r="Q26" s="31">
        <v>4.24</v>
      </c>
      <c r="R26" s="126">
        <f>SUM(Q26:Q28)/3</f>
        <v>4.166666666666667</v>
      </c>
      <c r="S26" s="101">
        <v>51</v>
      </c>
      <c r="T26" s="102">
        <f t="shared" ref="T26:T28" si="20">S26-V26</f>
        <v>8</v>
      </c>
      <c r="U26" s="103">
        <f t="shared" si="9"/>
        <v>15.686274509803921</v>
      </c>
      <c r="V26" s="102">
        <v>43</v>
      </c>
      <c r="W26" s="103">
        <f t="shared" si="10"/>
        <v>84.313725490196077</v>
      </c>
      <c r="X26" s="103">
        <f t="shared" si="11"/>
        <v>100</v>
      </c>
      <c r="Y26" s="104">
        <v>4.49</v>
      </c>
      <c r="Z26" s="112">
        <f>SUM(Y26:Y28)/3</f>
        <v>4.38</v>
      </c>
    </row>
    <row r="27" spans="1:26" s="26" customFormat="1" ht="12.75" x14ac:dyDescent="0.2">
      <c r="A27" s="10">
        <v>16</v>
      </c>
      <c r="B27" s="27" t="s">
        <v>35</v>
      </c>
      <c r="C27" s="101">
        <v>440</v>
      </c>
      <c r="D27" s="102">
        <f t="shared" si="18"/>
        <v>62</v>
      </c>
      <c r="E27" s="103">
        <f t="shared" si="1"/>
        <v>14.09090909090909</v>
      </c>
      <c r="F27" s="102">
        <v>378</v>
      </c>
      <c r="G27" s="103">
        <f t="shared" si="2"/>
        <v>85.909090909090907</v>
      </c>
      <c r="H27" s="103">
        <f t="shared" si="3"/>
        <v>100</v>
      </c>
      <c r="I27" s="31">
        <v>4.3499999999999996</v>
      </c>
      <c r="J27" s="127"/>
      <c r="K27" s="101">
        <v>193</v>
      </c>
      <c r="L27" s="102">
        <f t="shared" si="19"/>
        <v>40</v>
      </c>
      <c r="M27" s="103">
        <f t="shared" si="5"/>
        <v>20.725388601036268</v>
      </c>
      <c r="N27" s="102">
        <v>153</v>
      </c>
      <c r="O27" s="103">
        <f t="shared" si="6"/>
        <v>79.274611398963728</v>
      </c>
      <c r="P27" s="103">
        <f t="shared" si="7"/>
        <v>100</v>
      </c>
      <c r="Q27" s="31">
        <v>4.05</v>
      </c>
      <c r="R27" s="127"/>
      <c r="S27" s="101">
        <v>51</v>
      </c>
      <c r="T27" s="102">
        <f t="shared" si="20"/>
        <v>8</v>
      </c>
      <c r="U27" s="103">
        <f t="shared" si="9"/>
        <v>15.686274509803921</v>
      </c>
      <c r="V27" s="102">
        <v>43</v>
      </c>
      <c r="W27" s="103">
        <f t="shared" si="10"/>
        <v>84.313725490196077</v>
      </c>
      <c r="X27" s="103">
        <f t="shared" si="11"/>
        <v>100</v>
      </c>
      <c r="Y27" s="104">
        <v>4.3</v>
      </c>
      <c r="Z27" s="113"/>
    </row>
    <row r="28" spans="1:26" s="26" customFormat="1" ht="12.75" x14ac:dyDescent="0.2">
      <c r="A28" s="10">
        <v>17</v>
      </c>
      <c r="B28" s="27" t="s">
        <v>44</v>
      </c>
      <c r="C28" s="101">
        <v>440</v>
      </c>
      <c r="D28" s="102">
        <f t="shared" si="18"/>
        <v>64</v>
      </c>
      <c r="E28" s="103">
        <f t="shared" si="1"/>
        <v>14.545454545454545</v>
      </c>
      <c r="F28" s="102">
        <v>376</v>
      </c>
      <c r="G28" s="103">
        <f t="shared" si="2"/>
        <v>85.454545454545453</v>
      </c>
      <c r="H28" s="103">
        <f t="shared" si="3"/>
        <v>100</v>
      </c>
      <c r="I28" s="31">
        <v>4.32</v>
      </c>
      <c r="J28" s="128"/>
      <c r="K28" s="101">
        <v>193</v>
      </c>
      <c r="L28" s="102">
        <f t="shared" si="19"/>
        <v>26</v>
      </c>
      <c r="M28" s="103">
        <f t="shared" si="5"/>
        <v>13.471502590673575</v>
      </c>
      <c r="N28" s="102">
        <v>167</v>
      </c>
      <c r="O28" s="103">
        <f t="shared" si="6"/>
        <v>86.52849740932642</v>
      </c>
      <c r="P28" s="103">
        <f t="shared" si="7"/>
        <v>100</v>
      </c>
      <c r="Q28" s="31">
        <v>4.21</v>
      </c>
      <c r="R28" s="128"/>
      <c r="S28" s="101">
        <v>51</v>
      </c>
      <c r="T28" s="102">
        <f t="shared" si="20"/>
        <v>6</v>
      </c>
      <c r="U28" s="103">
        <f t="shared" si="9"/>
        <v>11.76470588235294</v>
      </c>
      <c r="V28" s="102">
        <v>45</v>
      </c>
      <c r="W28" s="103">
        <f t="shared" si="10"/>
        <v>88.235294117647058</v>
      </c>
      <c r="X28" s="103">
        <f t="shared" si="11"/>
        <v>100</v>
      </c>
      <c r="Y28" s="104">
        <v>4.3499999999999996</v>
      </c>
      <c r="Z28" s="114"/>
    </row>
    <row r="29" spans="1:26" s="26" customFormat="1" ht="12.75" x14ac:dyDescent="0.2">
      <c r="A29" s="10"/>
      <c r="B29" s="74" t="s">
        <v>53</v>
      </c>
      <c r="C29" s="98"/>
      <c r="D29" s="99"/>
      <c r="E29" s="100"/>
      <c r="F29" s="99"/>
      <c r="G29" s="100"/>
      <c r="H29" s="100"/>
      <c r="I29" s="31"/>
      <c r="J29" s="77"/>
      <c r="K29" s="101"/>
      <c r="L29" s="99"/>
      <c r="M29" s="103"/>
      <c r="N29" s="102"/>
      <c r="O29" s="103"/>
      <c r="P29" s="103"/>
      <c r="Q29" s="31"/>
      <c r="R29" s="77"/>
      <c r="S29" s="101"/>
      <c r="T29" s="99"/>
      <c r="U29" s="100"/>
      <c r="V29" s="99"/>
      <c r="W29" s="100"/>
      <c r="X29" s="100"/>
      <c r="Y29" s="31"/>
      <c r="Z29" s="80"/>
    </row>
    <row r="30" spans="1:26" s="26" customFormat="1" ht="12.75" x14ac:dyDescent="0.2">
      <c r="A30" s="10">
        <v>18</v>
      </c>
      <c r="B30" s="27" t="s">
        <v>24</v>
      </c>
      <c r="C30" s="101">
        <v>440</v>
      </c>
      <c r="D30" s="102">
        <f t="shared" ref="D30:D33" si="21">C30-F30</f>
        <v>26</v>
      </c>
      <c r="E30" s="103">
        <f t="shared" si="1"/>
        <v>5.9090909090909092</v>
      </c>
      <c r="F30" s="102">
        <v>414</v>
      </c>
      <c r="G30" s="103">
        <f t="shared" si="2"/>
        <v>94.090909090909093</v>
      </c>
      <c r="H30" s="103">
        <f t="shared" si="3"/>
        <v>100</v>
      </c>
      <c r="I30" s="104">
        <v>4.49</v>
      </c>
      <c r="J30" s="126">
        <f>SUM(I30:I33)/4</f>
        <v>4.5075000000000003</v>
      </c>
      <c r="K30" s="101">
        <v>193</v>
      </c>
      <c r="L30" s="102">
        <f t="shared" ref="L30:L33" si="22">K30-N30</f>
        <v>22</v>
      </c>
      <c r="M30" s="103">
        <f t="shared" si="5"/>
        <v>11.398963730569948</v>
      </c>
      <c r="N30" s="102">
        <v>171</v>
      </c>
      <c r="O30" s="103">
        <f t="shared" si="6"/>
        <v>88.601036269430054</v>
      </c>
      <c r="P30" s="103">
        <f t="shared" si="7"/>
        <v>100</v>
      </c>
      <c r="Q30" s="31">
        <v>4.3499999999999996</v>
      </c>
      <c r="R30" s="126">
        <f>SUM(Q30:Q33)/4</f>
        <v>4.34</v>
      </c>
      <c r="S30" s="101">
        <v>51</v>
      </c>
      <c r="T30" s="102">
        <f t="shared" ref="T30:T33" si="23">S30-V30</f>
        <v>6</v>
      </c>
      <c r="U30" s="103">
        <f t="shared" si="9"/>
        <v>11.76470588235294</v>
      </c>
      <c r="V30" s="102">
        <v>45</v>
      </c>
      <c r="W30" s="103">
        <f t="shared" si="10"/>
        <v>88.235294117647058</v>
      </c>
      <c r="X30" s="103">
        <f t="shared" si="11"/>
        <v>100</v>
      </c>
      <c r="Y30" s="31">
        <v>4.54</v>
      </c>
      <c r="Z30" s="112">
        <f>SUM(Y30:Y33)/4</f>
        <v>4.5449999999999999</v>
      </c>
    </row>
    <row r="31" spans="1:26" s="26" customFormat="1" ht="12.75" x14ac:dyDescent="0.2">
      <c r="A31" s="10">
        <v>19</v>
      </c>
      <c r="B31" s="27" t="s">
        <v>25</v>
      </c>
      <c r="C31" s="101">
        <v>440</v>
      </c>
      <c r="D31" s="102">
        <f t="shared" si="21"/>
        <v>37</v>
      </c>
      <c r="E31" s="103">
        <f t="shared" si="1"/>
        <v>8.4090909090909083</v>
      </c>
      <c r="F31" s="102">
        <v>403</v>
      </c>
      <c r="G31" s="103">
        <f t="shared" si="2"/>
        <v>91.590909090909093</v>
      </c>
      <c r="H31" s="103">
        <f t="shared" si="3"/>
        <v>100</v>
      </c>
      <c r="I31" s="104">
        <v>4.5</v>
      </c>
      <c r="J31" s="127"/>
      <c r="K31" s="101">
        <v>193</v>
      </c>
      <c r="L31" s="102">
        <f t="shared" si="22"/>
        <v>17</v>
      </c>
      <c r="M31" s="103">
        <f t="shared" si="5"/>
        <v>8.8082901554404138</v>
      </c>
      <c r="N31" s="102">
        <v>176</v>
      </c>
      <c r="O31" s="103">
        <f t="shared" si="6"/>
        <v>91.191709844559583</v>
      </c>
      <c r="P31" s="103">
        <f t="shared" si="7"/>
        <v>100</v>
      </c>
      <c r="Q31" s="31">
        <v>4.3600000000000003</v>
      </c>
      <c r="R31" s="127"/>
      <c r="S31" s="101">
        <v>51</v>
      </c>
      <c r="T31" s="102">
        <f t="shared" si="23"/>
        <v>6</v>
      </c>
      <c r="U31" s="103">
        <f t="shared" si="9"/>
        <v>11.76470588235294</v>
      </c>
      <c r="V31" s="102">
        <v>45</v>
      </c>
      <c r="W31" s="103">
        <f t="shared" si="10"/>
        <v>88.235294117647058</v>
      </c>
      <c r="X31" s="103">
        <f t="shared" si="11"/>
        <v>100</v>
      </c>
      <c r="Y31" s="31">
        <v>4.54</v>
      </c>
      <c r="Z31" s="113"/>
    </row>
    <row r="32" spans="1:26" s="26" customFormat="1" ht="12.75" x14ac:dyDescent="0.2">
      <c r="A32" s="10">
        <v>20</v>
      </c>
      <c r="B32" s="27" t="s">
        <v>26</v>
      </c>
      <c r="C32" s="101">
        <v>440</v>
      </c>
      <c r="D32" s="102">
        <f t="shared" si="21"/>
        <v>42</v>
      </c>
      <c r="E32" s="103">
        <f t="shared" si="1"/>
        <v>9.5454545454545467</v>
      </c>
      <c r="F32" s="102">
        <v>398</v>
      </c>
      <c r="G32" s="103">
        <f t="shared" si="2"/>
        <v>90.454545454545453</v>
      </c>
      <c r="H32" s="103">
        <f t="shared" si="3"/>
        <v>100</v>
      </c>
      <c r="I32" s="104">
        <v>4.49</v>
      </c>
      <c r="J32" s="127"/>
      <c r="K32" s="101">
        <v>193</v>
      </c>
      <c r="L32" s="102">
        <f t="shared" si="22"/>
        <v>21</v>
      </c>
      <c r="M32" s="103">
        <f t="shared" si="5"/>
        <v>10.880829015544041</v>
      </c>
      <c r="N32" s="102">
        <v>172</v>
      </c>
      <c r="O32" s="103">
        <f t="shared" si="6"/>
        <v>89.119170984455948</v>
      </c>
      <c r="P32" s="103">
        <f t="shared" si="7"/>
        <v>99.999999999999986</v>
      </c>
      <c r="Q32" s="31">
        <v>4.26</v>
      </c>
      <c r="R32" s="127"/>
      <c r="S32" s="101">
        <v>51</v>
      </c>
      <c r="T32" s="102">
        <f t="shared" si="23"/>
        <v>5</v>
      </c>
      <c r="U32" s="103">
        <f t="shared" si="9"/>
        <v>9.8039215686274517</v>
      </c>
      <c r="V32" s="102">
        <v>46</v>
      </c>
      <c r="W32" s="103">
        <f t="shared" si="10"/>
        <v>90.196078431372555</v>
      </c>
      <c r="X32" s="103">
        <f t="shared" si="11"/>
        <v>100</v>
      </c>
      <c r="Y32" s="31">
        <v>4.53</v>
      </c>
      <c r="Z32" s="113"/>
    </row>
    <row r="33" spans="1:26" s="26" customFormat="1" ht="12.75" x14ac:dyDescent="0.2">
      <c r="A33" s="10">
        <v>21</v>
      </c>
      <c r="B33" s="27" t="s">
        <v>27</v>
      </c>
      <c r="C33" s="101">
        <v>440</v>
      </c>
      <c r="D33" s="102">
        <f t="shared" si="21"/>
        <v>28</v>
      </c>
      <c r="E33" s="103">
        <f t="shared" si="1"/>
        <v>6.3636363636363633</v>
      </c>
      <c r="F33" s="102">
        <v>412</v>
      </c>
      <c r="G33" s="103">
        <f t="shared" si="2"/>
        <v>93.63636363636364</v>
      </c>
      <c r="H33" s="103">
        <f t="shared" si="3"/>
        <v>100</v>
      </c>
      <c r="I33" s="31">
        <v>4.55</v>
      </c>
      <c r="J33" s="128"/>
      <c r="K33" s="101">
        <v>193</v>
      </c>
      <c r="L33" s="102">
        <f t="shared" si="22"/>
        <v>18</v>
      </c>
      <c r="M33" s="103">
        <f t="shared" si="5"/>
        <v>9.3264248704663206</v>
      </c>
      <c r="N33" s="102">
        <v>175</v>
      </c>
      <c r="O33" s="103">
        <f t="shared" si="6"/>
        <v>90.673575129533674</v>
      </c>
      <c r="P33" s="103">
        <f t="shared" si="7"/>
        <v>100</v>
      </c>
      <c r="Q33" s="31">
        <v>4.3899999999999997</v>
      </c>
      <c r="R33" s="128"/>
      <c r="S33" s="101">
        <v>51</v>
      </c>
      <c r="T33" s="102">
        <f t="shared" si="23"/>
        <v>5</v>
      </c>
      <c r="U33" s="103">
        <f t="shared" si="9"/>
        <v>9.8039215686274517</v>
      </c>
      <c r="V33" s="102">
        <v>46</v>
      </c>
      <c r="W33" s="103">
        <f t="shared" si="10"/>
        <v>90.196078431372555</v>
      </c>
      <c r="X33" s="103">
        <f t="shared" si="11"/>
        <v>100</v>
      </c>
      <c r="Y33" s="31">
        <v>4.57</v>
      </c>
      <c r="Z33" s="114"/>
    </row>
    <row r="34" spans="1:26" s="26" customFormat="1" ht="12.75" x14ac:dyDescent="0.2">
      <c r="A34" s="10"/>
      <c r="B34" s="74" t="s">
        <v>54</v>
      </c>
      <c r="C34" s="98"/>
      <c r="D34" s="99"/>
      <c r="E34" s="100"/>
      <c r="F34" s="99"/>
      <c r="G34" s="100"/>
      <c r="H34" s="100"/>
      <c r="I34" s="31"/>
      <c r="J34" s="77"/>
      <c r="K34" s="101"/>
      <c r="L34" s="99"/>
      <c r="M34" s="103"/>
      <c r="N34" s="102"/>
      <c r="O34" s="103"/>
      <c r="P34" s="103"/>
      <c r="Q34" s="31"/>
      <c r="R34" s="77"/>
      <c r="S34" s="101"/>
      <c r="T34" s="99"/>
      <c r="U34" s="100"/>
      <c r="V34" s="99"/>
      <c r="W34" s="100"/>
      <c r="X34" s="100"/>
      <c r="Y34" s="31"/>
      <c r="Z34" s="80"/>
    </row>
    <row r="35" spans="1:26" s="26" customFormat="1" ht="12.75" x14ac:dyDescent="0.2">
      <c r="A35" s="10">
        <v>22</v>
      </c>
      <c r="B35" s="27" t="s">
        <v>28</v>
      </c>
      <c r="C35" s="101">
        <v>440</v>
      </c>
      <c r="D35" s="102">
        <f t="shared" ref="D35:D38" si="24">C35-F35</f>
        <v>65</v>
      </c>
      <c r="E35" s="103">
        <f t="shared" si="1"/>
        <v>14.772727272727273</v>
      </c>
      <c r="F35" s="102">
        <v>375</v>
      </c>
      <c r="G35" s="103">
        <f t="shared" si="2"/>
        <v>85.227272727272734</v>
      </c>
      <c r="H35" s="103">
        <f t="shared" si="3"/>
        <v>100</v>
      </c>
      <c r="I35" s="31">
        <v>4.2699999999999996</v>
      </c>
      <c r="J35" s="126">
        <f>SUM(I35:I38)/4</f>
        <v>4.2349999999999994</v>
      </c>
      <c r="K35" s="101">
        <v>193</v>
      </c>
      <c r="L35" s="102">
        <f t="shared" ref="L35:L38" si="25">K35-N35</f>
        <v>41</v>
      </c>
      <c r="M35" s="103">
        <f t="shared" si="5"/>
        <v>21.243523316062177</v>
      </c>
      <c r="N35" s="102">
        <v>152</v>
      </c>
      <c r="O35" s="103">
        <f t="shared" si="6"/>
        <v>78.756476683937819</v>
      </c>
      <c r="P35" s="103">
        <f t="shared" si="7"/>
        <v>100</v>
      </c>
      <c r="Q35" s="31">
        <v>3.95</v>
      </c>
      <c r="R35" s="126">
        <f>SUM(Q35:Q38)/4</f>
        <v>4.0050000000000008</v>
      </c>
      <c r="S35" s="101">
        <v>51</v>
      </c>
      <c r="T35" s="102">
        <f t="shared" ref="T35:T38" si="26">S35-V35</f>
        <v>8</v>
      </c>
      <c r="U35" s="103">
        <f t="shared" si="9"/>
        <v>15.686274509803921</v>
      </c>
      <c r="V35" s="102">
        <v>43</v>
      </c>
      <c r="W35" s="103">
        <f t="shared" si="10"/>
        <v>84.313725490196077</v>
      </c>
      <c r="X35" s="103">
        <f t="shared" si="11"/>
        <v>100</v>
      </c>
      <c r="Y35" s="31">
        <v>4.33</v>
      </c>
      <c r="Z35" s="112">
        <f>SUM(Y35:Y38)/4</f>
        <v>4.2949999999999999</v>
      </c>
    </row>
    <row r="36" spans="1:26" s="26" customFormat="1" ht="12.75" x14ac:dyDescent="0.2">
      <c r="A36" s="10">
        <v>23</v>
      </c>
      <c r="B36" s="27" t="s">
        <v>29</v>
      </c>
      <c r="C36" s="101">
        <v>440</v>
      </c>
      <c r="D36" s="102">
        <f t="shared" si="24"/>
        <v>58</v>
      </c>
      <c r="E36" s="103">
        <f t="shared" si="1"/>
        <v>13.18181818181818</v>
      </c>
      <c r="F36" s="102">
        <v>382</v>
      </c>
      <c r="G36" s="103">
        <f t="shared" si="2"/>
        <v>86.818181818181813</v>
      </c>
      <c r="H36" s="103">
        <f t="shared" si="3"/>
        <v>100</v>
      </c>
      <c r="I36" s="31">
        <v>4.2699999999999996</v>
      </c>
      <c r="J36" s="127"/>
      <c r="K36" s="101">
        <v>193</v>
      </c>
      <c r="L36" s="102">
        <f t="shared" si="25"/>
        <v>29</v>
      </c>
      <c r="M36" s="103">
        <f t="shared" si="5"/>
        <v>15.025906735751295</v>
      </c>
      <c r="N36" s="102">
        <v>164</v>
      </c>
      <c r="O36" s="103">
        <f t="shared" si="6"/>
        <v>84.974093264248708</v>
      </c>
      <c r="P36" s="103">
        <f t="shared" si="7"/>
        <v>100</v>
      </c>
      <c r="Q36" s="31">
        <v>4.1500000000000004</v>
      </c>
      <c r="R36" s="127"/>
      <c r="S36" s="101">
        <v>51</v>
      </c>
      <c r="T36" s="102">
        <f t="shared" si="26"/>
        <v>11</v>
      </c>
      <c r="U36" s="103">
        <f t="shared" si="9"/>
        <v>21.568627450980394</v>
      </c>
      <c r="V36" s="102">
        <v>40</v>
      </c>
      <c r="W36" s="103">
        <f t="shared" si="10"/>
        <v>78.431372549019613</v>
      </c>
      <c r="X36" s="103">
        <f t="shared" si="11"/>
        <v>100</v>
      </c>
      <c r="Y36" s="31">
        <v>4.4800000000000004</v>
      </c>
      <c r="Z36" s="113"/>
    </row>
    <row r="37" spans="1:26" s="26" customFormat="1" ht="12.75" x14ac:dyDescent="0.2">
      <c r="A37" s="10">
        <v>24</v>
      </c>
      <c r="B37" s="27" t="s">
        <v>30</v>
      </c>
      <c r="C37" s="101">
        <v>440</v>
      </c>
      <c r="D37" s="102">
        <f t="shared" si="24"/>
        <v>79</v>
      </c>
      <c r="E37" s="103">
        <f t="shared" si="1"/>
        <v>17.954545454545453</v>
      </c>
      <c r="F37" s="102">
        <v>361</v>
      </c>
      <c r="G37" s="103">
        <f t="shared" si="2"/>
        <v>82.045454545454547</v>
      </c>
      <c r="H37" s="103">
        <f t="shared" si="3"/>
        <v>100</v>
      </c>
      <c r="I37" s="31">
        <v>4.26</v>
      </c>
      <c r="J37" s="127"/>
      <c r="K37" s="101">
        <v>193</v>
      </c>
      <c r="L37" s="102">
        <f t="shared" si="25"/>
        <v>41</v>
      </c>
      <c r="M37" s="103">
        <f t="shared" si="5"/>
        <v>21.243523316062177</v>
      </c>
      <c r="N37" s="102">
        <v>152</v>
      </c>
      <c r="O37" s="103">
        <f t="shared" si="6"/>
        <v>78.756476683937819</v>
      </c>
      <c r="P37" s="103">
        <f t="shared" si="7"/>
        <v>100</v>
      </c>
      <c r="Q37" s="31">
        <v>3.98</v>
      </c>
      <c r="R37" s="127"/>
      <c r="S37" s="101">
        <v>51</v>
      </c>
      <c r="T37" s="102">
        <f t="shared" si="26"/>
        <v>9</v>
      </c>
      <c r="U37" s="103">
        <f t="shared" si="9"/>
        <v>17.647058823529413</v>
      </c>
      <c r="V37" s="102">
        <v>42</v>
      </c>
      <c r="W37" s="103">
        <f t="shared" si="10"/>
        <v>82.35294117647058</v>
      </c>
      <c r="X37" s="103">
        <f t="shared" si="11"/>
        <v>100</v>
      </c>
      <c r="Y37" s="31">
        <v>4.17</v>
      </c>
      <c r="Z37" s="113"/>
    </row>
    <row r="38" spans="1:26" s="26" customFormat="1" ht="12.75" x14ac:dyDescent="0.2">
      <c r="A38" s="10">
        <v>25</v>
      </c>
      <c r="B38" s="27" t="s">
        <v>31</v>
      </c>
      <c r="C38" s="101">
        <v>440</v>
      </c>
      <c r="D38" s="102">
        <f t="shared" si="24"/>
        <v>96</v>
      </c>
      <c r="E38" s="103">
        <f t="shared" si="1"/>
        <v>21.818181818181817</v>
      </c>
      <c r="F38" s="102">
        <v>344</v>
      </c>
      <c r="G38" s="103">
        <f t="shared" si="2"/>
        <v>78.181818181818187</v>
      </c>
      <c r="H38" s="103">
        <f t="shared" si="3"/>
        <v>100</v>
      </c>
      <c r="I38" s="31">
        <v>4.1399999999999997</v>
      </c>
      <c r="J38" s="128"/>
      <c r="K38" s="101">
        <v>193</v>
      </c>
      <c r="L38" s="102">
        <f t="shared" si="25"/>
        <v>47</v>
      </c>
      <c r="M38" s="103">
        <f t="shared" si="5"/>
        <v>24.352331606217618</v>
      </c>
      <c r="N38" s="102">
        <v>146</v>
      </c>
      <c r="O38" s="103">
        <f t="shared" si="6"/>
        <v>75.647668393782382</v>
      </c>
      <c r="P38" s="103">
        <f t="shared" si="7"/>
        <v>100</v>
      </c>
      <c r="Q38" s="31">
        <v>3.94</v>
      </c>
      <c r="R38" s="128"/>
      <c r="S38" s="101">
        <v>51</v>
      </c>
      <c r="T38" s="102">
        <f t="shared" si="26"/>
        <v>9</v>
      </c>
      <c r="U38" s="103">
        <f t="shared" si="9"/>
        <v>17.647058823529413</v>
      </c>
      <c r="V38" s="102">
        <v>42</v>
      </c>
      <c r="W38" s="103">
        <f t="shared" si="10"/>
        <v>82.35294117647058</v>
      </c>
      <c r="X38" s="103">
        <f t="shared" si="11"/>
        <v>100</v>
      </c>
      <c r="Y38" s="31">
        <v>4.2</v>
      </c>
      <c r="Z38" s="114"/>
    </row>
    <row r="39" spans="1:26" s="6" customFormat="1" ht="13.5" thickBot="1" x14ac:dyDescent="0.25">
      <c r="A39" s="37"/>
      <c r="B39" s="38"/>
      <c r="C39" s="39">
        <f>SUM(C9:C38)/25</f>
        <v>440</v>
      </c>
      <c r="D39" s="40">
        <f>SUM(D9:D38)/25</f>
        <v>59.8</v>
      </c>
      <c r="E39" s="41">
        <f>(D39/C39)*100</f>
        <v>13.59090909090909</v>
      </c>
      <c r="F39" s="40">
        <f>SUM(F9:F38)/25</f>
        <v>380.2</v>
      </c>
      <c r="G39" s="41">
        <f>(F39/C39)*100</f>
        <v>86.409090909090907</v>
      </c>
      <c r="H39" s="41">
        <f>E39+G39</f>
        <v>100</v>
      </c>
      <c r="I39" s="42">
        <f>SUM(I9:I38)/25</f>
        <v>4.347599999999999</v>
      </c>
      <c r="J39" s="78">
        <f>SUM(J9:J38)/6</f>
        <v>4.346805555555556</v>
      </c>
      <c r="K39" s="39">
        <f>SUM(K9:K38)/25</f>
        <v>193</v>
      </c>
      <c r="L39" s="40">
        <f>SUM(L9:L38)/25</f>
        <v>33.799999999999997</v>
      </c>
      <c r="M39" s="41">
        <f>L39/K39*100</f>
        <v>17.512953367875646</v>
      </c>
      <c r="N39" s="40">
        <f>SUM(N9:N38)/25</f>
        <v>159.19999999999999</v>
      </c>
      <c r="O39" s="41">
        <f>SUM(O9:O38)/25</f>
        <v>82.487046632124361</v>
      </c>
      <c r="P39" s="41">
        <f>M39+O39</f>
        <v>100</v>
      </c>
      <c r="Q39" s="42">
        <f>SUM(Q9:Q38)/25</f>
        <v>4.1492000000000004</v>
      </c>
      <c r="R39" s="78"/>
      <c r="S39" s="105">
        <f>SUM(S9:S38)/25</f>
        <v>51</v>
      </c>
      <c r="T39" s="40">
        <f>SUM(T9:T38)/25</f>
        <v>9.0399999999999991</v>
      </c>
      <c r="U39" s="41">
        <f>T39/S39*100</f>
        <v>17.725490196078432</v>
      </c>
      <c r="V39" s="40">
        <f>SUM(V9:V38)/25</f>
        <v>41.96</v>
      </c>
      <c r="W39" s="41">
        <f>V39/S39*100</f>
        <v>82.274509803921575</v>
      </c>
      <c r="X39" s="41">
        <f>U39+W39</f>
        <v>100</v>
      </c>
      <c r="Y39" s="42">
        <f>SUM(Y9:Y38)/25</f>
        <v>4.3108000000000004</v>
      </c>
      <c r="Z39" s="81"/>
    </row>
    <row r="40" spans="1:26" ht="15" customHeight="1" x14ac:dyDescent="0.25">
      <c r="B40" s="3"/>
      <c r="C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"/>
    </row>
    <row r="41" spans="1:26" s="43" customFormat="1" ht="15.75" customHeight="1" x14ac:dyDescent="0.3">
      <c r="B41" s="45" t="s">
        <v>55</v>
      </c>
      <c r="C41" s="45"/>
      <c r="D41" s="44"/>
      <c r="E41" s="44"/>
      <c r="F41" s="44"/>
      <c r="G41" s="44"/>
      <c r="H41" s="47"/>
      <c r="I41" s="48"/>
      <c r="J41" s="48"/>
      <c r="K41" s="44"/>
      <c r="L41" s="44"/>
      <c r="M41" s="48"/>
      <c r="N41" s="44"/>
      <c r="O41" s="44"/>
      <c r="P41" s="44"/>
      <c r="Q41" s="44"/>
      <c r="R41" s="44"/>
      <c r="S41" s="44"/>
      <c r="T41" s="47"/>
      <c r="U41" s="48"/>
      <c r="V41" s="44"/>
      <c r="W41" s="44"/>
      <c r="X41" s="44"/>
      <c r="Y41" s="44"/>
      <c r="Z41" s="44"/>
    </row>
    <row r="42" spans="1:26" ht="15.75" customHeight="1" thickBot="1" x14ac:dyDescent="0.35">
      <c r="B42" s="8"/>
      <c r="C42" s="7"/>
      <c r="D42" s="7"/>
      <c r="E42" s="7"/>
      <c r="F42" s="7"/>
      <c r="G42" s="7"/>
      <c r="H42" s="15"/>
      <c r="I42" s="14"/>
      <c r="J42" s="14"/>
      <c r="K42" s="3"/>
      <c r="L42" s="3"/>
      <c r="M42" s="14"/>
      <c r="N42" s="3"/>
      <c r="O42" s="3"/>
      <c r="P42" s="3"/>
      <c r="Q42" s="3"/>
      <c r="R42" s="3"/>
      <c r="S42" s="3"/>
      <c r="T42" s="15"/>
      <c r="U42" s="14"/>
      <c r="V42" s="3"/>
      <c r="W42" s="13"/>
      <c r="X42" s="3"/>
      <c r="Y42" s="3"/>
      <c r="Z42" s="1"/>
    </row>
    <row r="43" spans="1:26" ht="17.25" x14ac:dyDescent="0.3">
      <c r="B43" s="49" t="s">
        <v>2</v>
      </c>
      <c r="C43" s="55" t="s">
        <v>32</v>
      </c>
      <c r="D43" s="55" t="s">
        <v>33</v>
      </c>
      <c r="E43" s="56" t="s">
        <v>9</v>
      </c>
    </row>
    <row r="44" spans="1:26" ht="17.25" x14ac:dyDescent="0.25">
      <c r="B44" s="50" t="s">
        <v>46</v>
      </c>
      <c r="C44" s="57">
        <f>D39</f>
        <v>59.8</v>
      </c>
      <c r="D44" s="58">
        <f>E39</f>
        <v>13.59090909090909</v>
      </c>
      <c r="E44" s="117">
        <f>I39</f>
        <v>4.347599999999999</v>
      </c>
      <c r="I44" s="16"/>
      <c r="J44" s="16"/>
      <c r="K44" s="11"/>
      <c r="L44" s="11"/>
    </row>
    <row r="45" spans="1:26" ht="17.25" x14ac:dyDescent="0.25">
      <c r="B45" s="50" t="s">
        <v>47</v>
      </c>
      <c r="C45" s="59">
        <f>F39</f>
        <v>380.2</v>
      </c>
      <c r="D45" s="60">
        <f>G39</f>
        <v>86.409090909090907</v>
      </c>
      <c r="E45" s="118"/>
      <c r="I45" s="16"/>
      <c r="J45" s="16"/>
      <c r="K45" s="11"/>
      <c r="L45" s="11"/>
    </row>
    <row r="46" spans="1:26" ht="18" thickBot="1" x14ac:dyDescent="0.3">
      <c r="B46" s="63" t="s">
        <v>43</v>
      </c>
      <c r="C46" s="61">
        <f>SUM(C44:C45)</f>
        <v>440</v>
      </c>
      <c r="D46" s="62">
        <f>SUM(D44:D45)</f>
        <v>100</v>
      </c>
      <c r="E46" s="119"/>
      <c r="I46" s="16"/>
      <c r="J46" s="16"/>
      <c r="K46" s="11"/>
    </row>
    <row r="47" spans="1:26" ht="12.75" customHeight="1" thickBot="1" x14ac:dyDescent="0.35">
      <c r="B47" s="51"/>
    </row>
    <row r="48" spans="1:26" ht="17.25" x14ac:dyDescent="0.3">
      <c r="B48" s="52" t="s">
        <v>3</v>
      </c>
      <c r="C48" s="55" t="s">
        <v>32</v>
      </c>
      <c r="D48" s="55" t="s">
        <v>33</v>
      </c>
      <c r="E48" s="56" t="s">
        <v>9</v>
      </c>
    </row>
    <row r="49" spans="2:5" ht="17.25" x14ac:dyDescent="0.25">
      <c r="B49" s="50" t="s">
        <v>46</v>
      </c>
      <c r="C49" s="57">
        <f>L39</f>
        <v>33.799999999999997</v>
      </c>
      <c r="D49" s="58">
        <f>M39</f>
        <v>17.512953367875646</v>
      </c>
      <c r="E49" s="117">
        <f>Q39</f>
        <v>4.1492000000000004</v>
      </c>
    </row>
    <row r="50" spans="2:5" ht="17.25" x14ac:dyDescent="0.25">
      <c r="B50" s="50" t="s">
        <v>47</v>
      </c>
      <c r="C50" s="59">
        <f>N39</f>
        <v>159.19999999999999</v>
      </c>
      <c r="D50" s="60">
        <f>O39</f>
        <v>82.487046632124361</v>
      </c>
      <c r="E50" s="118"/>
    </row>
    <row r="51" spans="2:5" ht="18" thickBot="1" x14ac:dyDescent="0.3">
      <c r="B51" s="63" t="s">
        <v>43</v>
      </c>
      <c r="C51" s="61">
        <f>SUM(C49:C50)</f>
        <v>193</v>
      </c>
      <c r="D51" s="62">
        <f>SUM(D49:D50)</f>
        <v>100</v>
      </c>
      <c r="E51" s="119"/>
    </row>
    <row r="52" spans="2:5" ht="12.75" customHeight="1" thickBot="1" x14ac:dyDescent="0.35">
      <c r="B52" s="51"/>
    </row>
    <row r="53" spans="2:5" ht="17.25" x14ac:dyDescent="0.3">
      <c r="B53" s="53" t="s">
        <v>4</v>
      </c>
      <c r="C53" s="55" t="s">
        <v>32</v>
      </c>
      <c r="D53" s="55" t="s">
        <v>33</v>
      </c>
      <c r="E53" s="56" t="s">
        <v>9</v>
      </c>
    </row>
    <row r="54" spans="2:5" ht="17.25" x14ac:dyDescent="0.25">
      <c r="B54" s="50" t="s">
        <v>46</v>
      </c>
      <c r="C54" s="57">
        <f>T39</f>
        <v>9.0399999999999991</v>
      </c>
      <c r="D54" s="58">
        <f>U39</f>
        <v>17.725490196078432</v>
      </c>
      <c r="E54" s="117">
        <f>Y39</f>
        <v>4.3108000000000004</v>
      </c>
    </row>
    <row r="55" spans="2:5" ht="17.25" x14ac:dyDescent="0.25">
      <c r="B55" s="50" t="s">
        <v>47</v>
      </c>
      <c r="C55" s="59">
        <f>V39</f>
        <v>41.96</v>
      </c>
      <c r="D55" s="60">
        <f>W39</f>
        <v>82.274509803921575</v>
      </c>
      <c r="E55" s="118"/>
    </row>
    <row r="56" spans="2:5" ht="18" thickBot="1" x14ac:dyDescent="0.3">
      <c r="B56" s="63" t="s">
        <v>43</v>
      </c>
      <c r="C56" s="61">
        <f>SUM(C54:C55)</f>
        <v>51</v>
      </c>
      <c r="D56" s="62">
        <f>SUM(D54:D55)</f>
        <v>100</v>
      </c>
      <c r="E56" s="119"/>
    </row>
    <row r="57" spans="2:5" ht="12.75" customHeight="1" x14ac:dyDescent="0.3">
      <c r="B57" s="51"/>
    </row>
    <row r="58" spans="2:5" ht="17.25" x14ac:dyDescent="0.3">
      <c r="B58" s="45" t="s">
        <v>39</v>
      </c>
    </row>
    <row r="59" spans="2:5" ht="17.25" x14ac:dyDescent="0.3">
      <c r="B59" s="71" t="s">
        <v>40</v>
      </c>
    </row>
    <row r="60" spans="2:5" ht="17.25" x14ac:dyDescent="0.3">
      <c r="B60" s="71" t="s">
        <v>41</v>
      </c>
    </row>
    <row r="61" spans="2:5" ht="17.25" x14ac:dyDescent="0.3">
      <c r="B61" s="71" t="s">
        <v>42</v>
      </c>
    </row>
    <row r="62" spans="2:5" ht="12.75" customHeight="1" x14ac:dyDescent="0.25"/>
    <row r="63" spans="2:5" ht="12.75" customHeight="1" x14ac:dyDescent="0.25"/>
    <row r="64" spans="2:5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</sheetData>
  <mergeCells count="53">
    <mergeCell ref="B1:Y1"/>
    <mergeCell ref="B2:Y2"/>
    <mergeCell ref="B3:Y3"/>
    <mergeCell ref="A5:A7"/>
    <mergeCell ref="B5:B7"/>
    <mergeCell ref="C5:I5"/>
    <mergeCell ref="K5:Q5"/>
    <mergeCell ref="S5:Y5"/>
    <mergeCell ref="C6:C7"/>
    <mergeCell ref="D6:D7"/>
    <mergeCell ref="Q6:Q7"/>
    <mergeCell ref="E6:E7"/>
    <mergeCell ref="F6:F7"/>
    <mergeCell ref="G6:G7"/>
    <mergeCell ref="H6:H7"/>
    <mergeCell ref="I6:I7"/>
    <mergeCell ref="J26:J28"/>
    <mergeCell ref="J30:J33"/>
    <mergeCell ref="J35:J38"/>
    <mergeCell ref="R35:R38"/>
    <mergeCell ref="Y6:Y7"/>
    <mergeCell ref="U6:U7"/>
    <mergeCell ref="V6:V7"/>
    <mergeCell ref="W6:W7"/>
    <mergeCell ref="X6:X7"/>
    <mergeCell ref="K6:K7"/>
    <mergeCell ref="J9:J13"/>
    <mergeCell ref="J6:J7"/>
    <mergeCell ref="J15:J17"/>
    <mergeCell ref="J19:J24"/>
    <mergeCell ref="E44:E46"/>
    <mergeCell ref="E49:E51"/>
    <mergeCell ref="E54:E56"/>
    <mergeCell ref="S6:S7"/>
    <mergeCell ref="T6:T7"/>
    <mergeCell ref="L6:L7"/>
    <mergeCell ref="M6:M7"/>
    <mergeCell ref="N6:N7"/>
    <mergeCell ref="O6:O7"/>
    <mergeCell ref="P6:P7"/>
    <mergeCell ref="R30:R33"/>
    <mergeCell ref="R6:R7"/>
    <mergeCell ref="R9:R13"/>
    <mergeCell ref="R15:R17"/>
    <mergeCell ref="R19:R24"/>
    <mergeCell ref="R26:R28"/>
    <mergeCell ref="Z35:Z38"/>
    <mergeCell ref="Z6:Z7"/>
    <mergeCell ref="Z9:Z13"/>
    <mergeCell ref="Z15:Z17"/>
    <mergeCell ref="Z19:Z24"/>
    <mergeCell ref="Z26:Z28"/>
    <mergeCell ref="Z30:Z33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7"/>
  <sheetViews>
    <sheetView zoomScaleNormal="100" workbookViewId="0">
      <pane xSplit="1" topLeftCell="B1" activePane="topRight" state="frozen"/>
      <selection pane="topRight" activeCell="G8" sqref="G8"/>
    </sheetView>
  </sheetViews>
  <sheetFormatPr defaultColWidth="14.42578125" defaultRowHeight="15" customHeight="1" x14ac:dyDescent="0.25"/>
  <cols>
    <col min="1" max="1" width="6.85546875" customWidth="1"/>
    <col min="2" max="2" width="88.85546875" style="2" customWidth="1"/>
    <col min="3" max="7" width="14.5703125" style="2" customWidth="1"/>
    <col min="8" max="8" width="14.5703125" style="4" customWidth="1"/>
    <col min="9" max="9" width="14.5703125" style="2" customWidth="1"/>
    <col min="10" max="16" width="8" customWidth="1"/>
  </cols>
  <sheetData>
    <row r="1" spans="1:10" s="46" customFormat="1" ht="18.75" customHeight="1" thickBot="1" x14ac:dyDescent="0.35">
      <c r="B1" s="134" t="s">
        <v>55</v>
      </c>
      <c r="C1" s="135"/>
      <c r="D1" s="135"/>
      <c r="E1" s="135"/>
      <c r="F1" s="135"/>
      <c r="G1" s="135"/>
      <c r="H1" s="135"/>
      <c r="I1" s="135"/>
      <c r="J1" s="45"/>
    </row>
    <row r="2" spans="1:10" s="46" customFormat="1" ht="15.75" customHeight="1" x14ac:dyDescent="0.3">
      <c r="B2" s="136" t="s">
        <v>0</v>
      </c>
      <c r="C2" s="137"/>
      <c r="D2" s="137"/>
      <c r="E2" s="137"/>
      <c r="F2" s="137"/>
      <c r="G2" s="137"/>
      <c r="H2" s="137"/>
      <c r="I2" s="137"/>
      <c r="J2" s="45"/>
    </row>
    <row r="3" spans="1:10" s="46" customFormat="1" ht="15.75" customHeight="1" x14ac:dyDescent="0.3">
      <c r="B3" s="138" t="s">
        <v>38</v>
      </c>
      <c r="C3" s="137"/>
      <c r="D3" s="137"/>
      <c r="E3" s="137"/>
      <c r="F3" s="137"/>
      <c r="G3" s="137"/>
      <c r="H3" s="137"/>
      <c r="I3" s="137"/>
      <c r="J3" s="45"/>
    </row>
    <row r="4" spans="1:10" ht="15" customHeight="1" thickBot="1" x14ac:dyDescent="0.3">
      <c r="B4" s="3"/>
      <c r="C4" s="3"/>
      <c r="D4" s="3"/>
      <c r="E4" s="3"/>
      <c r="F4" s="3"/>
      <c r="G4" s="3"/>
      <c r="H4" s="3"/>
      <c r="I4" s="3"/>
      <c r="J4" s="1"/>
    </row>
    <row r="5" spans="1:10" s="36" customFormat="1" ht="16.5" x14ac:dyDescent="0.3">
      <c r="A5" s="151" t="s">
        <v>36</v>
      </c>
      <c r="B5" s="155" t="s">
        <v>1</v>
      </c>
      <c r="C5" s="157" t="s">
        <v>56</v>
      </c>
      <c r="D5" s="158"/>
      <c r="E5" s="158"/>
      <c r="F5" s="158"/>
      <c r="G5" s="158"/>
      <c r="H5" s="158"/>
      <c r="I5" s="159"/>
      <c r="J5" s="35"/>
    </row>
    <row r="6" spans="1:10" s="36" customFormat="1" ht="15.75" customHeight="1" x14ac:dyDescent="0.2">
      <c r="A6" s="152"/>
      <c r="B6" s="156"/>
      <c r="C6" s="160" t="s">
        <v>5</v>
      </c>
      <c r="D6" s="162" t="s">
        <v>6</v>
      </c>
      <c r="E6" s="162" t="s">
        <v>7</v>
      </c>
      <c r="F6" s="162" t="s">
        <v>8</v>
      </c>
      <c r="G6" s="162" t="s">
        <v>7</v>
      </c>
      <c r="H6" s="153" t="s">
        <v>37</v>
      </c>
      <c r="I6" s="164" t="s">
        <v>9</v>
      </c>
      <c r="J6" s="35"/>
    </row>
    <row r="7" spans="1:10" s="36" customFormat="1" ht="15" customHeight="1" x14ac:dyDescent="0.2">
      <c r="A7" s="152"/>
      <c r="B7" s="156"/>
      <c r="C7" s="161"/>
      <c r="D7" s="163"/>
      <c r="E7" s="163"/>
      <c r="F7" s="163"/>
      <c r="G7" s="163"/>
      <c r="H7" s="154"/>
      <c r="I7" s="165"/>
      <c r="J7" s="35"/>
    </row>
    <row r="8" spans="1:10" s="26" customFormat="1" ht="16.5" x14ac:dyDescent="0.2">
      <c r="A8" s="82">
        <v>1</v>
      </c>
      <c r="B8" s="83" t="s">
        <v>11</v>
      </c>
      <c r="C8" s="84">
        <v>684</v>
      </c>
      <c r="D8" s="85">
        <f>C8-F8</f>
        <v>104</v>
      </c>
      <c r="E8" s="86">
        <f>D8/C8*100</f>
        <v>15.204678362573098</v>
      </c>
      <c r="F8" s="85">
        <v>580</v>
      </c>
      <c r="G8" s="86">
        <f>F8/C8*100</f>
        <v>84.795321637426895</v>
      </c>
      <c r="H8" s="86">
        <f>G8+E8</f>
        <v>100</v>
      </c>
      <c r="I8" s="87">
        <v>4.21</v>
      </c>
      <c r="J8" s="25"/>
    </row>
    <row r="9" spans="1:10" s="26" customFormat="1" ht="16.5" x14ac:dyDescent="0.2">
      <c r="A9" s="82">
        <v>2</v>
      </c>
      <c r="B9" s="83" t="s">
        <v>12</v>
      </c>
      <c r="C9" s="84">
        <v>684</v>
      </c>
      <c r="D9" s="85">
        <f t="shared" ref="D9:D33" si="0">C9-F9</f>
        <v>99</v>
      </c>
      <c r="E9" s="86">
        <f t="shared" ref="E9:E32" si="1">D9/C9*100</f>
        <v>14.473684210526317</v>
      </c>
      <c r="F9" s="85">
        <v>585</v>
      </c>
      <c r="G9" s="86">
        <f t="shared" ref="G9:G32" si="2">F9/C9*100</f>
        <v>85.526315789473685</v>
      </c>
      <c r="H9" s="86">
        <f t="shared" ref="H9:H32" si="3">G9+E9</f>
        <v>100</v>
      </c>
      <c r="I9" s="87">
        <v>4.2300000000000004</v>
      </c>
      <c r="J9" s="25"/>
    </row>
    <row r="10" spans="1:10" s="26" customFormat="1" ht="16.5" x14ac:dyDescent="0.2">
      <c r="A10" s="82">
        <v>3</v>
      </c>
      <c r="B10" s="88" t="s">
        <v>13</v>
      </c>
      <c r="C10" s="84">
        <v>684</v>
      </c>
      <c r="D10" s="85">
        <f t="shared" si="0"/>
        <v>228</v>
      </c>
      <c r="E10" s="86">
        <f t="shared" si="1"/>
        <v>33.333333333333329</v>
      </c>
      <c r="F10" s="85">
        <v>456</v>
      </c>
      <c r="G10" s="106">
        <f t="shared" si="2"/>
        <v>66.666666666666657</v>
      </c>
      <c r="H10" s="86">
        <f t="shared" si="3"/>
        <v>99.999999999999986</v>
      </c>
      <c r="I10" s="97">
        <v>3.9</v>
      </c>
      <c r="J10" s="25"/>
    </row>
    <row r="11" spans="1:10" s="26" customFormat="1" ht="16.5" x14ac:dyDescent="0.2">
      <c r="A11" s="82">
        <v>4</v>
      </c>
      <c r="B11" s="83" t="s">
        <v>45</v>
      </c>
      <c r="C11" s="84">
        <v>684</v>
      </c>
      <c r="D11" s="85">
        <f t="shared" si="0"/>
        <v>139</v>
      </c>
      <c r="E11" s="86">
        <f t="shared" si="1"/>
        <v>20.321637426900587</v>
      </c>
      <c r="F11" s="85">
        <v>545</v>
      </c>
      <c r="G11" s="86">
        <f t="shared" si="2"/>
        <v>79.67836257309942</v>
      </c>
      <c r="H11" s="86">
        <f t="shared" si="3"/>
        <v>100</v>
      </c>
      <c r="I11" s="87">
        <v>4.16</v>
      </c>
      <c r="J11" s="25"/>
    </row>
    <row r="12" spans="1:10" s="26" customFormat="1" ht="16.5" x14ac:dyDescent="0.2">
      <c r="A12" s="82">
        <v>5</v>
      </c>
      <c r="B12" s="83" t="s">
        <v>14</v>
      </c>
      <c r="C12" s="84">
        <v>684</v>
      </c>
      <c r="D12" s="85">
        <f t="shared" si="0"/>
        <v>106</v>
      </c>
      <c r="E12" s="86">
        <f t="shared" si="1"/>
        <v>15.497076023391813</v>
      </c>
      <c r="F12" s="85">
        <v>578</v>
      </c>
      <c r="G12" s="86">
        <f t="shared" si="2"/>
        <v>84.502923976608187</v>
      </c>
      <c r="H12" s="86">
        <f t="shared" si="3"/>
        <v>100</v>
      </c>
      <c r="I12" s="87">
        <v>4.25</v>
      </c>
      <c r="J12" s="25"/>
    </row>
    <row r="13" spans="1:10" s="26" customFormat="1" ht="16.5" x14ac:dyDescent="0.2">
      <c r="A13" s="82">
        <v>6</v>
      </c>
      <c r="B13" s="89" t="s">
        <v>15</v>
      </c>
      <c r="C13" s="84">
        <v>684</v>
      </c>
      <c r="D13" s="85">
        <f t="shared" si="0"/>
        <v>96</v>
      </c>
      <c r="E13" s="86">
        <f t="shared" si="1"/>
        <v>14.035087719298245</v>
      </c>
      <c r="F13" s="85">
        <v>588</v>
      </c>
      <c r="G13" s="86">
        <f t="shared" si="2"/>
        <v>85.964912280701753</v>
      </c>
      <c r="H13" s="86">
        <f t="shared" si="3"/>
        <v>100</v>
      </c>
      <c r="I13" s="87">
        <v>4.37</v>
      </c>
      <c r="J13" s="25"/>
    </row>
    <row r="14" spans="1:10" s="26" customFormat="1" ht="16.5" x14ac:dyDescent="0.2">
      <c r="A14" s="82">
        <v>7</v>
      </c>
      <c r="B14" s="83" t="s">
        <v>16</v>
      </c>
      <c r="C14" s="84">
        <v>684</v>
      </c>
      <c r="D14" s="85">
        <f t="shared" si="0"/>
        <v>78</v>
      </c>
      <c r="E14" s="86">
        <f t="shared" si="1"/>
        <v>11.403508771929824</v>
      </c>
      <c r="F14" s="85">
        <v>606</v>
      </c>
      <c r="G14" s="86">
        <f t="shared" si="2"/>
        <v>88.596491228070178</v>
      </c>
      <c r="H14" s="86">
        <f t="shared" si="3"/>
        <v>100</v>
      </c>
      <c r="I14" s="87">
        <v>4.4000000000000004</v>
      </c>
      <c r="J14" s="25"/>
    </row>
    <row r="15" spans="1:10" s="26" customFormat="1" ht="16.5" x14ac:dyDescent="0.2">
      <c r="A15" s="82">
        <v>8</v>
      </c>
      <c r="B15" s="83" t="s">
        <v>17</v>
      </c>
      <c r="C15" s="84">
        <v>684</v>
      </c>
      <c r="D15" s="85">
        <f t="shared" si="0"/>
        <v>134</v>
      </c>
      <c r="E15" s="86">
        <f t="shared" si="1"/>
        <v>19.5906432748538</v>
      </c>
      <c r="F15" s="85">
        <v>550</v>
      </c>
      <c r="G15" s="86">
        <f t="shared" si="2"/>
        <v>80.409356725146196</v>
      </c>
      <c r="H15" s="86">
        <f t="shared" si="3"/>
        <v>100</v>
      </c>
      <c r="I15" s="87">
        <v>4.16</v>
      </c>
      <c r="J15" s="25"/>
    </row>
    <row r="16" spans="1:10" s="26" customFormat="1" ht="16.5" x14ac:dyDescent="0.2">
      <c r="A16" s="82">
        <v>9</v>
      </c>
      <c r="B16" s="83" t="s">
        <v>34</v>
      </c>
      <c r="C16" s="84">
        <v>684</v>
      </c>
      <c r="D16" s="85">
        <f t="shared" si="0"/>
        <v>79</v>
      </c>
      <c r="E16" s="86">
        <f t="shared" si="1"/>
        <v>11.549707602339181</v>
      </c>
      <c r="F16" s="85">
        <v>605</v>
      </c>
      <c r="G16" s="86">
        <f t="shared" si="2"/>
        <v>88.450292397660817</v>
      </c>
      <c r="H16" s="86">
        <f t="shared" si="3"/>
        <v>100</v>
      </c>
      <c r="I16" s="87">
        <v>4.42</v>
      </c>
      <c r="J16" s="25"/>
    </row>
    <row r="17" spans="1:10" s="26" customFormat="1" ht="16.5" x14ac:dyDescent="0.2">
      <c r="A17" s="82">
        <v>10</v>
      </c>
      <c r="B17" s="83" t="s">
        <v>18</v>
      </c>
      <c r="C17" s="84">
        <v>684</v>
      </c>
      <c r="D17" s="85">
        <f t="shared" si="0"/>
        <v>57</v>
      </c>
      <c r="E17" s="86">
        <f t="shared" si="1"/>
        <v>8.3333333333333321</v>
      </c>
      <c r="F17" s="85">
        <v>627</v>
      </c>
      <c r="G17" s="107">
        <f t="shared" si="2"/>
        <v>91.666666666666657</v>
      </c>
      <c r="H17" s="86">
        <f t="shared" si="3"/>
        <v>99.999999999999986</v>
      </c>
      <c r="I17" s="87">
        <v>4.54</v>
      </c>
      <c r="J17" s="25"/>
    </row>
    <row r="18" spans="1:10" s="26" customFormat="1" ht="16.5" x14ac:dyDescent="0.2">
      <c r="A18" s="82">
        <v>11</v>
      </c>
      <c r="B18" s="83" t="s">
        <v>19</v>
      </c>
      <c r="C18" s="84">
        <v>684</v>
      </c>
      <c r="D18" s="85">
        <f t="shared" si="0"/>
        <v>55</v>
      </c>
      <c r="E18" s="86">
        <f t="shared" si="1"/>
        <v>8.0409356725146193</v>
      </c>
      <c r="F18" s="85">
        <v>629</v>
      </c>
      <c r="G18" s="107">
        <f t="shared" si="2"/>
        <v>91.959064327485379</v>
      </c>
      <c r="H18" s="86">
        <f t="shared" si="3"/>
        <v>100</v>
      </c>
      <c r="I18" s="87">
        <v>4.5199999999999996</v>
      </c>
      <c r="J18" s="25"/>
    </row>
    <row r="19" spans="1:10" s="26" customFormat="1" ht="16.5" x14ac:dyDescent="0.2">
      <c r="A19" s="82">
        <v>12</v>
      </c>
      <c r="B19" s="83" t="s">
        <v>20</v>
      </c>
      <c r="C19" s="84">
        <v>684</v>
      </c>
      <c r="D19" s="85">
        <f t="shared" si="0"/>
        <v>117</v>
      </c>
      <c r="E19" s="86">
        <f t="shared" si="1"/>
        <v>17.105263157894736</v>
      </c>
      <c r="F19" s="85">
        <v>567</v>
      </c>
      <c r="G19" s="86">
        <f t="shared" si="2"/>
        <v>82.89473684210526</v>
      </c>
      <c r="H19" s="86">
        <f t="shared" si="3"/>
        <v>100</v>
      </c>
      <c r="I19" s="87">
        <v>4.2</v>
      </c>
      <c r="J19" s="25"/>
    </row>
    <row r="20" spans="1:10" s="26" customFormat="1" ht="16.5" x14ac:dyDescent="0.2">
      <c r="A20" s="82">
        <v>13</v>
      </c>
      <c r="B20" s="83" t="s">
        <v>21</v>
      </c>
      <c r="C20" s="84">
        <v>684</v>
      </c>
      <c r="D20" s="85">
        <f t="shared" si="0"/>
        <v>82</v>
      </c>
      <c r="E20" s="86">
        <f t="shared" si="1"/>
        <v>11.988304093567251</v>
      </c>
      <c r="F20" s="85">
        <v>602</v>
      </c>
      <c r="G20" s="86">
        <f t="shared" si="2"/>
        <v>88.011695906432749</v>
      </c>
      <c r="H20" s="86">
        <f t="shared" si="3"/>
        <v>100</v>
      </c>
      <c r="I20" s="87">
        <v>4.38</v>
      </c>
      <c r="J20" s="25"/>
    </row>
    <row r="21" spans="1:10" s="26" customFormat="1" ht="16.5" x14ac:dyDescent="0.2">
      <c r="A21" s="82">
        <v>14</v>
      </c>
      <c r="B21" s="83" t="s">
        <v>22</v>
      </c>
      <c r="C21" s="84">
        <v>684</v>
      </c>
      <c r="D21" s="85">
        <f t="shared" si="0"/>
        <v>176</v>
      </c>
      <c r="E21" s="86">
        <f t="shared" si="1"/>
        <v>25.730994152046783</v>
      </c>
      <c r="F21" s="85">
        <v>508</v>
      </c>
      <c r="G21" s="86">
        <f t="shared" si="2"/>
        <v>74.269005847953224</v>
      </c>
      <c r="H21" s="86">
        <f t="shared" si="3"/>
        <v>100</v>
      </c>
      <c r="I21" s="97">
        <v>3.93</v>
      </c>
      <c r="J21" s="25"/>
    </row>
    <row r="22" spans="1:10" s="26" customFormat="1" ht="16.5" x14ac:dyDescent="0.2">
      <c r="A22" s="82">
        <v>15</v>
      </c>
      <c r="B22" s="83" t="s">
        <v>23</v>
      </c>
      <c r="C22" s="84">
        <v>684</v>
      </c>
      <c r="D22" s="85">
        <f t="shared" si="0"/>
        <v>85</v>
      </c>
      <c r="E22" s="86">
        <f t="shared" si="1"/>
        <v>12.426900584795321</v>
      </c>
      <c r="F22" s="85">
        <v>599</v>
      </c>
      <c r="G22" s="86">
        <f t="shared" si="2"/>
        <v>87.57309941520468</v>
      </c>
      <c r="H22" s="86">
        <f t="shared" si="3"/>
        <v>100</v>
      </c>
      <c r="I22" s="87">
        <v>4.3099999999999996</v>
      </c>
      <c r="J22" s="25"/>
    </row>
    <row r="23" spans="1:10" s="26" customFormat="1" ht="16.5" x14ac:dyDescent="0.2">
      <c r="A23" s="82">
        <v>16</v>
      </c>
      <c r="B23" s="83" t="s">
        <v>35</v>
      </c>
      <c r="C23" s="84">
        <v>684</v>
      </c>
      <c r="D23" s="85">
        <f t="shared" si="0"/>
        <v>110</v>
      </c>
      <c r="E23" s="86">
        <f t="shared" si="1"/>
        <v>16.081871345029239</v>
      </c>
      <c r="F23" s="85">
        <v>574</v>
      </c>
      <c r="G23" s="86">
        <f t="shared" si="2"/>
        <v>83.918128654970758</v>
      </c>
      <c r="H23" s="86">
        <f t="shared" si="3"/>
        <v>100</v>
      </c>
      <c r="I23" s="87">
        <v>4.25</v>
      </c>
      <c r="J23" s="25"/>
    </row>
    <row r="24" spans="1:10" s="26" customFormat="1" ht="16.5" x14ac:dyDescent="0.2">
      <c r="A24" s="82">
        <v>17</v>
      </c>
      <c r="B24" s="83" t="s">
        <v>44</v>
      </c>
      <c r="C24" s="84">
        <v>684</v>
      </c>
      <c r="D24" s="85">
        <f t="shared" si="0"/>
        <v>96</v>
      </c>
      <c r="E24" s="86">
        <f t="shared" si="1"/>
        <v>14.035087719298245</v>
      </c>
      <c r="F24" s="85">
        <v>588</v>
      </c>
      <c r="G24" s="86">
        <f t="shared" si="2"/>
        <v>85.964912280701753</v>
      </c>
      <c r="H24" s="86">
        <f t="shared" si="3"/>
        <v>100</v>
      </c>
      <c r="I24" s="87">
        <v>4.29</v>
      </c>
      <c r="J24" s="25"/>
    </row>
    <row r="25" spans="1:10" s="26" customFormat="1" ht="16.5" x14ac:dyDescent="0.2">
      <c r="A25" s="82">
        <v>18</v>
      </c>
      <c r="B25" s="83" t="s">
        <v>24</v>
      </c>
      <c r="C25" s="84">
        <v>684</v>
      </c>
      <c r="D25" s="85">
        <f t="shared" si="0"/>
        <v>54</v>
      </c>
      <c r="E25" s="86">
        <f t="shared" si="1"/>
        <v>7.8947368421052628</v>
      </c>
      <c r="F25" s="85">
        <v>630</v>
      </c>
      <c r="G25" s="107">
        <f t="shared" si="2"/>
        <v>92.10526315789474</v>
      </c>
      <c r="H25" s="86">
        <f t="shared" si="3"/>
        <v>100</v>
      </c>
      <c r="I25" s="87">
        <v>4.45</v>
      </c>
      <c r="J25" s="25"/>
    </row>
    <row r="26" spans="1:10" s="26" customFormat="1" ht="16.5" x14ac:dyDescent="0.2">
      <c r="A26" s="82">
        <v>19</v>
      </c>
      <c r="B26" s="83" t="s">
        <v>25</v>
      </c>
      <c r="C26" s="84">
        <v>684</v>
      </c>
      <c r="D26" s="85">
        <f t="shared" si="0"/>
        <v>61</v>
      </c>
      <c r="E26" s="86">
        <f t="shared" si="1"/>
        <v>8.9181286549707597</v>
      </c>
      <c r="F26" s="85">
        <v>623</v>
      </c>
      <c r="G26" s="107">
        <f t="shared" si="2"/>
        <v>91.081871345029242</v>
      </c>
      <c r="H26" s="86">
        <f t="shared" si="3"/>
        <v>100</v>
      </c>
      <c r="I26" s="87">
        <v>4.45</v>
      </c>
      <c r="J26" s="25"/>
    </row>
    <row r="27" spans="1:10" s="26" customFormat="1" ht="16.5" x14ac:dyDescent="0.2">
      <c r="A27" s="82">
        <v>20</v>
      </c>
      <c r="B27" s="83" t="s">
        <v>26</v>
      </c>
      <c r="C27" s="84">
        <v>684</v>
      </c>
      <c r="D27" s="85">
        <f t="shared" si="0"/>
        <v>67</v>
      </c>
      <c r="E27" s="86">
        <f t="shared" si="1"/>
        <v>9.7953216374269001</v>
      </c>
      <c r="F27" s="85">
        <v>617</v>
      </c>
      <c r="G27" s="107">
        <f t="shared" si="2"/>
        <v>90.204678362573105</v>
      </c>
      <c r="H27" s="86">
        <f t="shared" si="3"/>
        <v>100</v>
      </c>
      <c r="I27" s="87">
        <v>4.42</v>
      </c>
      <c r="J27" s="25"/>
    </row>
    <row r="28" spans="1:10" s="26" customFormat="1" ht="16.5" x14ac:dyDescent="0.2">
      <c r="A28" s="82">
        <v>21</v>
      </c>
      <c r="B28" s="83" t="s">
        <v>27</v>
      </c>
      <c r="C28" s="84">
        <v>684</v>
      </c>
      <c r="D28" s="85">
        <f t="shared" si="0"/>
        <v>51</v>
      </c>
      <c r="E28" s="86">
        <f t="shared" si="1"/>
        <v>7.4561403508771926</v>
      </c>
      <c r="F28" s="85">
        <v>633</v>
      </c>
      <c r="G28" s="107">
        <f t="shared" si="2"/>
        <v>92.543859649122808</v>
      </c>
      <c r="H28" s="86">
        <f t="shared" si="3"/>
        <v>100</v>
      </c>
      <c r="I28" s="87">
        <v>4.5</v>
      </c>
      <c r="J28" s="25"/>
    </row>
    <row r="29" spans="1:10" s="26" customFormat="1" ht="16.5" x14ac:dyDescent="0.2">
      <c r="A29" s="82">
        <v>22</v>
      </c>
      <c r="B29" s="83" t="s">
        <v>28</v>
      </c>
      <c r="C29" s="84">
        <v>684</v>
      </c>
      <c r="D29" s="85">
        <f t="shared" si="0"/>
        <v>114</v>
      </c>
      <c r="E29" s="86">
        <f t="shared" si="1"/>
        <v>16.666666666666664</v>
      </c>
      <c r="F29" s="85">
        <v>570</v>
      </c>
      <c r="G29" s="86">
        <f t="shared" si="2"/>
        <v>83.333333333333343</v>
      </c>
      <c r="H29" s="86">
        <f t="shared" si="3"/>
        <v>100</v>
      </c>
      <c r="I29" s="87">
        <v>4.18</v>
      </c>
      <c r="J29" s="25"/>
    </row>
    <row r="30" spans="1:10" s="26" customFormat="1" ht="16.5" x14ac:dyDescent="0.2">
      <c r="A30" s="82">
        <v>23</v>
      </c>
      <c r="B30" s="83" t="s">
        <v>29</v>
      </c>
      <c r="C30" s="84">
        <v>684</v>
      </c>
      <c r="D30" s="85">
        <f t="shared" si="0"/>
        <v>98</v>
      </c>
      <c r="E30" s="86">
        <f t="shared" si="1"/>
        <v>14.327485380116958</v>
      </c>
      <c r="F30" s="85">
        <v>586</v>
      </c>
      <c r="G30" s="86">
        <f t="shared" si="2"/>
        <v>85.672514619883046</v>
      </c>
      <c r="H30" s="86">
        <f t="shared" si="3"/>
        <v>100</v>
      </c>
      <c r="I30" s="87">
        <v>4.26</v>
      </c>
      <c r="J30" s="25"/>
    </row>
    <row r="31" spans="1:10" s="26" customFormat="1" ht="16.5" x14ac:dyDescent="0.2">
      <c r="A31" s="82">
        <v>24</v>
      </c>
      <c r="B31" s="83" t="s">
        <v>30</v>
      </c>
      <c r="C31" s="84">
        <v>684</v>
      </c>
      <c r="D31" s="85">
        <f t="shared" si="0"/>
        <v>129</v>
      </c>
      <c r="E31" s="86">
        <f t="shared" si="1"/>
        <v>18.859649122807017</v>
      </c>
      <c r="F31" s="85">
        <v>555</v>
      </c>
      <c r="G31" s="86">
        <f t="shared" si="2"/>
        <v>81.140350877192986</v>
      </c>
      <c r="H31" s="86">
        <f t="shared" si="3"/>
        <v>100</v>
      </c>
      <c r="I31" s="87">
        <v>4.17</v>
      </c>
      <c r="J31" s="25"/>
    </row>
    <row r="32" spans="1:10" s="26" customFormat="1" ht="16.5" x14ac:dyDescent="0.2">
      <c r="A32" s="82">
        <v>25</v>
      </c>
      <c r="B32" s="83" t="s">
        <v>31</v>
      </c>
      <c r="C32" s="84">
        <v>684</v>
      </c>
      <c r="D32" s="85">
        <f t="shared" si="0"/>
        <v>152</v>
      </c>
      <c r="E32" s="86">
        <f t="shared" si="1"/>
        <v>22.222222222222221</v>
      </c>
      <c r="F32" s="85">
        <v>532</v>
      </c>
      <c r="G32" s="86">
        <f t="shared" si="2"/>
        <v>77.777777777777786</v>
      </c>
      <c r="H32" s="86">
        <f t="shared" si="3"/>
        <v>100</v>
      </c>
      <c r="I32" s="87">
        <v>4.07</v>
      </c>
      <c r="J32" s="25"/>
    </row>
    <row r="33" spans="1:10" s="6" customFormat="1" ht="17.25" thickBot="1" x14ac:dyDescent="0.25">
      <c r="A33" s="90"/>
      <c r="B33" s="91"/>
      <c r="C33" s="95">
        <v>684</v>
      </c>
      <c r="D33" s="96">
        <f t="shared" si="0"/>
        <v>102.67999999999995</v>
      </c>
      <c r="E33" s="93">
        <f>(D33/C33)*100</f>
        <v>15.01169590643274</v>
      </c>
      <c r="F33" s="92">
        <f>SUM(F8:F32)/25</f>
        <v>581.32000000000005</v>
      </c>
      <c r="G33" s="93">
        <f>(F33/C33)*100</f>
        <v>84.988304093567251</v>
      </c>
      <c r="H33" s="93">
        <f>E33+G33</f>
        <v>99.999999999999986</v>
      </c>
      <c r="I33" s="94">
        <f>SUM(I8:I32)/25</f>
        <v>4.2808000000000019</v>
      </c>
      <c r="J33" s="34"/>
    </row>
    <row r="34" spans="1:10" ht="15" customHeight="1" x14ac:dyDescent="0.25">
      <c r="B34" s="3"/>
      <c r="C34" s="5"/>
      <c r="E34" s="3"/>
      <c r="F34" s="3"/>
      <c r="G34" s="3"/>
      <c r="H34" s="3"/>
      <c r="I34" s="3"/>
      <c r="J34" s="1"/>
    </row>
    <row r="35" spans="1:10" s="43" customFormat="1" ht="15.75" customHeight="1" x14ac:dyDescent="0.3">
      <c r="B35" s="45" t="s">
        <v>55</v>
      </c>
      <c r="C35" s="45"/>
      <c r="D35" s="44"/>
      <c r="E35" s="44"/>
      <c r="F35" s="44"/>
      <c r="G35" s="44"/>
      <c r="H35" s="47"/>
      <c r="I35" s="48"/>
      <c r="J35" s="44"/>
    </row>
    <row r="36" spans="1:10" ht="15.75" customHeight="1" x14ac:dyDescent="0.3">
      <c r="B36" s="8"/>
      <c r="C36" s="7"/>
      <c r="D36" s="7"/>
      <c r="E36" s="7"/>
      <c r="F36" s="7"/>
      <c r="G36" s="7"/>
      <c r="H36" s="15"/>
      <c r="I36" s="14"/>
      <c r="J36" s="1"/>
    </row>
    <row r="37" spans="1:10" ht="12.75" customHeight="1" x14ac:dyDescent="0.3">
      <c r="B37" s="51"/>
      <c r="D37" s="9"/>
      <c r="E37" s="12"/>
    </row>
    <row r="38" spans="1:10" ht="12.75" customHeight="1" thickBot="1" x14ac:dyDescent="0.35">
      <c r="B38" s="51"/>
    </row>
    <row r="39" spans="1:10" ht="19.5" thickBot="1" x14ac:dyDescent="0.35">
      <c r="B39" s="54" t="s">
        <v>57</v>
      </c>
      <c r="C39" s="17"/>
      <c r="D39" s="111">
        <f>G33%</f>
        <v>0.84988304093567246</v>
      </c>
      <c r="E39" s="24">
        <f>I33</f>
        <v>4.2808000000000019</v>
      </c>
    </row>
    <row r="40" spans="1:10" ht="18.75" x14ac:dyDescent="0.3">
      <c r="B40" s="18"/>
      <c r="C40" s="19"/>
      <c r="D40" s="20"/>
      <c r="E40" s="21"/>
      <c r="F40" s="22"/>
      <c r="G40" s="23"/>
      <c r="I40" s="4"/>
    </row>
    <row r="41" spans="1:10" ht="17.25" x14ac:dyDescent="0.3">
      <c r="B41" s="45" t="s">
        <v>39</v>
      </c>
    </row>
    <row r="42" spans="1:10" ht="17.25" x14ac:dyDescent="0.3">
      <c r="B42" s="46" t="s">
        <v>40</v>
      </c>
    </row>
    <row r="43" spans="1:10" ht="17.25" x14ac:dyDescent="0.3">
      <c r="B43" s="46" t="s">
        <v>41</v>
      </c>
    </row>
    <row r="44" spans="1:10" ht="17.25" x14ac:dyDescent="0.3">
      <c r="B44" s="46" t="s">
        <v>42</v>
      </c>
    </row>
    <row r="45" spans="1:10" ht="12.75" customHeight="1" x14ac:dyDescent="0.25"/>
    <row r="46" spans="1:10" ht="12.75" customHeight="1" x14ac:dyDescent="0.25"/>
    <row r="47" spans="1:10" ht="12.75" customHeight="1" x14ac:dyDescent="0.25"/>
    <row r="48" spans="1:10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</sheetData>
  <mergeCells count="13">
    <mergeCell ref="A5:A7"/>
    <mergeCell ref="H6:H7"/>
    <mergeCell ref="B1:I1"/>
    <mergeCell ref="B2:I2"/>
    <mergeCell ref="B3:I3"/>
    <mergeCell ref="B5:B7"/>
    <mergeCell ref="C5:I5"/>
    <mergeCell ref="C6:C7"/>
    <mergeCell ref="D6:D7"/>
    <mergeCell ref="E6:E7"/>
    <mergeCell ref="F6:F7"/>
    <mergeCell ref="G6:G7"/>
    <mergeCell ref="I6:I7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E39" sqref="E39"/>
    </sheetView>
  </sheetViews>
  <sheetFormatPr defaultRowHeight="15.75" x14ac:dyDescent="0.25"/>
  <cols>
    <col min="1" max="1" width="6.85546875" customWidth="1"/>
    <col min="2" max="2" width="82.28515625" style="4" bestFit="1" customWidth="1"/>
    <col min="3" max="11" width="13.42578125" style="4" customWidth="1"/>
    <col min="12" max="12" width="13.42578125" customWidth="1"/>
  </cols>
  <sheetData>
    <row r="1" spans="1:12" ht="18" thickBot="1" x14ac:dyDescent="0.35">
      <c r="A1" s="108"/>
      <c r="B1" s="134" t="s">
        <v>55</v>
      </c>
      <c r="C1" s="135"/>
      <c r="D1" s="135"/>
      <c r="E1" s="135"/>
      <c r="F1" s="135"/>
      <c r="G1" s="135"/>
      <c r="H1" s="135"/>
      <c r="I1" s="135"/>
      <c r="J1" s="135"/>
      <c r="K1" s="135"/>
      <c r="L1" s="45"/>
    </row>
    <row r="2" spans="1:12" ht="17.25" x14ac:dyDescent="0.3">
      <c r="A2" s="108"/>
      <c r="B2" s="136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45"/>
    </row>
    <row r="3" spans="1:12" ht="17.25" x14ac:dyDescent="0.3">
      <c r="A3" s="108"/>
      <c r="B3" s="138" t="s">
        <v>38</v>
      </c>
      <c r="C3" s="137"/>
      <c r="D3" s="137"/>
      <c r="E3" s="137"/>
      <c r="F3" s="137"/>
      <c r="G3" s="137"/>
      <c r="H3" s="137"/>
      <c r="I3" s="137"/>
      <c r="J3" s="137"/>
      <c r="K3" s="137"/>
      <c r="L3" s="45"/>
    </row>
    <row r="4" spans="1:1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1"/>
    </row>
    <row r="5" spans="1:12" ht="16.5" x14ac:dyDescent="0.2">
      <c r="A5" s="166" t="s">
        <v>36</v>
      </c>
      <c r="B5" s="167" t="s">
        <v>1</v>
      </c>
      <c r="C5" s="168" t="s">
        <v>56</v>
      </c>
      <c r="D5" s="169"/>
      <c r="E5" s="169"/>
      <c r="F5" s="169"/>
      <c r="G5" s="169"/>
      <c r="H5" s="169"/>
      <c r="I5" s="169"/>
      <c r="J5" s="169"/>
      <c r="K5" s="169"/>
      <c r="L5" s="170"/>
    </row>
    <row r="6" spans="1:12" ht="12.75" x14ac:dyDescent="0.2">
      <c r="A6" s="166"/>
      <c r="B6" s="171"/>
      <c r="C6" s="172" t="s">
        <v>5</v>
      </c>
      <c r="D6" s="173" t="s">
        <v>6</v>
      </c>
      <c r="E6" s="173" t="s">
        <v>7</v>
      </c>
      <c r="F6" s="173"/>
      <c r="G6" s="173" t="s">
        <v>8</v>
      </c>
      <c r="H6" s="173" t="s">
        <v>7</v>
      </c>
      <c r="I6" s="173"/>
      <c r="J6" s="173" t="s">
        <v>37</v>
      </c>
      <c r="K6" s="173" t="s">
        <v>9</v>
      </c>
      <c r="L6" s="173" t="s">
        <v>9</v>
      </c>
    </row>
    <row r="7" spans="1:12" ht="22.5" customHeight="1" x14ac:dyDescent="0.2">
      <c r="A7" s="166"/>
      <c r="B7" s="171"/>
      <c r="C7" s="171"/>
      <c r="D7" s="174"/>
      <c r="E7" s="173"/>
      <c r="F7" s="173"/>
      <c r="G7" s="174"/>
      <c r="H7" s="173"/>
      <c r="I7" s="173"/>
      <c r="J7" s="173"/>
      <c r="K7" s="174"/>
      <c r="L7" s="174"/>
    </row>
    <row r="8" spans="1:12" ht="16.5" x14ac:dyDescent="0.3">
      <c r="A8" s="175"/>
      <c r="B8" s="176" t="s">
        <v>59</v>
      </c>
      <c r="C8" s="177"/>
      <c r="D8" s="177"/>
      <c r="E8" s="177"/>
      <c r="F8" s="177"/>
      <c r="G8" s="177"/>
      <c r="H8" s="177"/>
      <c r="I8" s="177"/>
      <c r="J8" s="177"/>
      <c r="K8" s="177"/>
      <c r="L8" s="178"/>
    </row>
    <row r="9" spans="1:12" ht="16.5" x14ac:dyDescent="0.2">
      <c r="A9" s="179">
        <v>1</v>
      </c>
      <c r="B9" s="180" t="s">
        <v>11</v>
      </c>
      <c r="C9" s="181">
        <v>684</v>
      </c>
      <c r="D9" s="85">
        <f>C9-G9</f>
        <v>104</v>
      </c>
      <c r="E9" s="86">
        <f>D9/C9*100</f>
        <v>15.204678362573098</v>
      </c>
      <c r="F9" s="182">
        <f>SUM(E9:E13)/5</f>
        <v>19.76608187134503</v>
      </c>
      <c r="G9" s="183">
        <v>580</v>
      </c>
      <c r="H9" s="184">
        <f>G9/C9*100</f>
        <v>84.795321637426895</v>
      </c>
      <c r="I9" s="185">
        <f>SUM(H9:H13)/5</f>
        <v>80.233918128654963</v>
      </c>
      <c r="J9" s="184">
        <f>H9+E9</f>
        <v>100</v>
      </c>
      <c r="K9" s="186">
        <v>4.21</v>
      </c>
      <c r="L9" s="187">
        <f>SUM(K9:K13)/5</f>
        <v>4.1500000000000004</v>
      </c>
    </row>
    <row r="10" spans="1:12" ht="16.5" x14ac:dyDescent="0.2">
      <c r="A10" s="179">
        <v>2</v>
      </c>
      <c r="B10" s="180" t="s">
        <v>12</v>
      </c>
      <c r="C10" s="181">
        <v>684</v>
      </c>
      <c r="D10" s="85">
        <f t="shared" ref="D10:D38" si="0">C10-G10</f>
        <v>99</v>
      </c>
      <c r="E10" s="86">
        <f t="shared" ref="E10:E38" si="1">D10/C10*100</f>
        <v>14.473684210526317</v>
      </c>
      <c r="F10" s="182"/>
      <c r="G10" s="183">
        <v>585</v>
      </c>
      <c r="H10" s="184">
        <f t="shared" ref="H10:H38" si="2">G10/C10*100</f>
        <v>85.526315789473685</v>
      </c>
      <c r="I10" s="185"/>
      <c r="J10" s="184">
        <f t="shared" ref="J10:J38" si="3">H10+E10</f>
        <v>100</v>
      </c>
      <c r="K10" s="186">
        <v>4.2300000000000004</v>
      </c>
      <c r="L10" s="187"/>
    </row>
    <row r="11" spans="1:12" ht="16.5" x14ac:dyDescent="0.2">
      <c r="A11" s="179">
        <v>3</v>
      </c>
      <c r="B11" s="188" t="s">
        <v>13</v>
      </c>
      <c r="C11" s="181">
        <v>684</v>
      </c>
      <c r="D11" s="85">
        <f t="shared" si="0"/>
        <v>228</v>
      </c>
      <c r="E11" s="86">
        <f t="shared" si="1"/>
        <v>33.333333333333329</v>
      </c>
      <c r="F11" s="182"/>
      <c r="G11" s="183">
        <v>456</v>
      </c>
      <c r="H11" s="189">
        <f t="shared" si="2"/>
        <v>66.666666666666657</v>
      </c>
      <c r="I11" s="185"/>
      <c r="J11" s="184">
        <f t="shared" si="3"/>
        <v>99.999999999999986</v>
      </c>
      <c r="K11" s="190">
        <v>3.9</v>
      </c>
      <c r="L11" s="187"/>
    </row>
    <row r="12" spans="1:12" ht="16.5" x14ac:dyDescent="0.2">
      <c r="A12" s="179">
        <v>4</v>
      </c>
      <c r="B12" s="180" t="s">
        <v>45</v>
      </c>
      <c r="C12" s="181">
        <v>684</v>
      </c>
      <c r="D12" s="85">
        <f t="shared" si="0"/>
        <v>139</v>
      </c>
      <c r="E12" s="86">
        <f t="shared" si="1"/>
        <v>20.321637426900587</v>
      </c>
      <c r="F12" s="182"/>
      <c r="G12" s="183">
        <v>545</v>
      </c>
      <c r="H12" s="184">
        <f t="shared" si="2"/>
        <v>79.67836257309942</v>
      </c>
      <c r="I12" s="185"/>
      <c r="J12" s="184">
        <f t="shared" si="3"/>
        <v>100</v>
      </c>
      <c r="K12" s="186">
        <v>4.16</v>
      </c>
      <c r="L12" s="187"/>
    </row>
    <row r="13" spans="1:12" ht="16.5" x14ac:dyDescent="0.2">
      <c r="A13" s="179">
        <v>5</v>
      </c>
      <c r="B13" s="180" t="s">
        <v>14</v>
      </c>
      <c r="C13" s="181">
        <v>684</v>
      </c>
      <c r="D13" s="85">
        <f t="shared" si="0"/>
        <v>106</v>
      </c>
      <c r="E13" s="86">
        <f t="shared" si="1"/>
        <v>15.497076023391813</v>
      </c>
      <c r="F13" s="182"/>
      <c r="G13" s="183">
        <v>578</v>
      </c>
      <c r="H13" s="184">
        <f t="shared" si="2"/>
        <v>84.502923976608187</v>
      </c>
      <c r="I13" s="185"/>
      <c r="J13" s="184">
        <f t="shared" si="3"/>
        <v>100</v>
      </c>
      <c r="K13" s="186">
        <v>4.25</v>
      </c>
      <c r="L13" s="187"/>
    </row>
    <row r="14" spans="1:12" ht="16.5" x14ac:dyDescent="0.3">
      <c r="A14" s="179"/>
      <c r="B14" s="176" t="s">
        <v>60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8"/>
    </row>
    <row r="15" spans="1:12" ht="16.5" x14ac:dyDescent="0.2">
      <c r="A15" s="179">
        <v>6</v>
      </c>
      <c r="B15" s="191" t="s">
        <v>15</v>
      </c>
      <c r="C15" s="181">
        <v>684</v>
      </c>
      <c r="D15" s="85">
        <f t="shared" si="0"/>
        <v>96</v>
      </c>
      <c r="E15" s="86">
        <f t="shared" si="1"/>
        <v>14.035087719298245</v>
      </c>
      <c r="F15" s="192">
        <f>SUM(E15:E17)/3</f>
        <v>15.009746588693957</v>
      </c>
      <c r="G15" s="183">
        <v>588</v>
      </c>
      <c r="H15" s="184">
        <f t="shared" si="2"/>
        <v>85.964912280701753</v>
      </c>
      <c r="I15" s="193">
        <f>SUM(H15:H17)/3</f>
        <v>84.990253411306057</v>
      </c>
      <c r="J15" s="184">
        <f t="shared" si="3"/>
        <v>100</v>
      </c>
      <c r="K15" s="186">
        <v>4.37</v>
      </c>
      <c r="L15" s="194">
        <f>SUM(K15:K17)/3</f>
        <v>4.3099999999999996</v>
      </c>
    </row>
    <row r="16" spans="1:12" ht="16.5" x14ac:dyDescent="0.2">
      <c r="A16" s="179">
        <v>7</v>
      </c>
      <c r="B16" s="180" t="s">
        <v>16</v>
      </c>
      <c r="C16" s="181">
        <v>684</v>
      </c>
      <c r="D16" s="85">
        <f t="shared" si="0"/>
        <v>78</v>
      </c>
      <c r="E16" s="86">
        <f t="shared" si="1"/>
        <v>11.403508771929824</v>
      </c>
      <c r="F16" s="195"/>
      <c r="G16" s="183">
        <v>606</v>
      </c>
      <c r="H16" s="184">
        <f t="shared" si="2"/>
        <v>88.596491228070178</v>
      </c>
      <c r="I16" s="196"/>
      <c r="J16" s="184">
        <f t="shared" si="3"/>
        <v>100</v>
      </c>
      <c r="K16" s="186">
        <v>4.4000000000000004</v>
      </c>
      <c r="L16" s="197"/>
    </row>
    <row r="17" spans="1:12" ht="16.5" x14ac:dyDescent="0.2">
      <c r="A17" s="179">
        <v>8</v>
      </c>
      <c r="B17" s="180" t="s">
        <v>17</v>
      </c>
      <c r="C17" s="181">
        <v>684</v>
      </c>
      <c r="D17" s="85">
        <f t="shared" si="0"/>
        <v>134</v>
      </c>
      <c r="E17" s="86">
        <f t="shared" si="1"/>
        <v>19.5906432748538</v>
      </c>
      <c r="F17" s="198"/>
      <c r="G17" s="183">
        <v>550</v>
      </c>
      <c r="H17" s="184">
        <f t="shared" si="2"/>
        <v>80.409356725146196</v>
      </c>
      <c r="I17" s="199"/>
      <c r="J17" s="184">
        <f t="shared" si="3"/>
        <v>100</v>
      </c>
      <c r="K17" s="186">
        <v>4.16</v>
      </c>
      <c r="L17" s="200"/>
    </row>
    <row r="18" spans="1:12" ht="16.5" x14ac:dyDescent="0.3">
      <c r="A18" s="179"/>
      <c r="B18" s="176" t="s">
        <v>61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8"/>
    </row>
    <row r="19" spans="1:12" ht="16.5" x14ac:dyDescent="0.2">
      <c r="A19" s="179">
        <v>9</v>
      </c>
      <c r="B19" s="180" t="s">
        <v>34</v>
      </c>
      <c r="C19" s="181">
        <v>684</v>
      </c>
      <c r="D19" s="85">
        <f t="shared" si="0"/>
        <v>79</v>
      </c>
      <c r="E19" s="86">
        <f t="shared" si="1"/>
        <v>11.549707602339181</v>
      </c>
      <c r="F19" s="192">
        <f>SUM(E19:E24)/6</f>
        <v>13.791423001949317</v>
      </c>
      <c r="G19" s="183">
        <v>605</v>
      </c>
      <c r="H19" s="184">
        <f t="shared" si="2"/>
        <v>88.450292397660817</v>
      </c>
      <c r="I19" s="193">
        <f>SUM(H19:H24)/6</f>
        <v>86.208576998050674</v>
      </c>
      <c r="J19" s="184">
        <f t="shared" si="3"/>
        <v>100</v>
      </c>
      <c r="K19" s="186">
        <v>4.42</v>
      </c>
      <c r="L19" s="194">
        <f>SUM(K19:K24)/6</f>
        <v>4.3316666666666661</v>
      </c>
    </row>
    <row r="20" spans="1:12" ht="16.5" x14ac:dyDescent="0.2">
      <c r="A20" s="179">
        <v>10</v>
      </c>
      <c r="B20" s="180" t="s">
        <v>18</v>
      </c>
      <c r="C20" s="181">
        <v>684</v>
      </c>
      <c r="D20" s="85">
        <f t="shared" si="0"/>
        <v>57</v>
      </c>
      <c r="E20" s="86">
        <f t="shared" si="1"/>
        <v>8.3333333333333321</v>
      </c>
      <c r="F20" s="195"/>
      <c r="G20" s="183">
        <v>627</v>
      </c>
      <c r="H20" s="184">
        <f t="shared" si="2"/>
        <v>91.666666666666657</v>
      </c>
      <c r="I20" s="196"/>
      <c r="J20" s="184">
        <f t="shared" si="3"/>
        <v>99.999999999999986</v>
      </c>
      <c r="K20" s="186">
        <v>4.54</v>
      </c>
      <c r="L20" s="197"/>
    </row>
    <row r="21" spans="1:12" ht="16.5" x14ac:dyDescent="0.2">
      <c r="A21" s="179">
        <v>11</v>
      </c>
      <c r="B21" s="180" t="s">
        <v>19</v>
      </c>
      <c r="C21" s="181">
        <v>684</v>
      </c>
      <c r="D21" s="85">
        <f t="shared" si="0"/>
        <v>55</v>
      </c>
      <c r="E21" s="86">
        <f t="shared" si="1"/>
        <v>8.0409356725146193</v>
      </c>
      <c r="F21" s="195"/>
      <c r="G21" s="183">
        <v>629</v>
      </c>
      <c r="H21" s="184">
        <f t="shared" si="2"/>
        <v>91.959064327485379</v>
      </c>
      <c r="I21" s="196"/>
      <c r="J21" s="184">
        <f t="shared" si="3"/>
        <v>100</v>
      </c>
      <c r="K21" s="186">
        <v>4.5199999999999996</v>
      </c>
      <c r="L21" s="197"/>
    </row>
    <row r="22" spans="1:12" ht="16.5" x14ac:dyDescent="0.2">
      <c r="A22" s="179">
        <v>12</v>
      </c>
      <c r="B22" s="180" t="s">
        <v>20</v>
      </c>
      <c r="C22" s="181">
        <v>684</v>
      </c>
      <c r="D22" s="85">
        <f t="shared" si="0"/>
        <v>117</v>
      </c>
      <c r="E22" s="86">
        <f t="shared" si="1"/>
        <v>17.105263157894736</v>
      </c>
      <c r="F22" s="195"/>
      <c r="G22" s="183">
        <v>567</v>
      </c>
      <c r="H22" s="184">
        <f t="shared" si="2"/>
        <v>82.89473684210526</v>
      </c>
      <c r="I22" s="196"/>
      <c r="J22" s="184">
        <f t="shared" si="3"/>
        <v>100</v>
      </c>
      <c r="K22" s="186">
        <v>4.2</v>
      </c>
      <c r="L22" s="197"/>
    </row>
    <row r="23" spans="1:12" ht="16.5" x14ac:dyDescent="0.2">
      <c r="A23" s="179">
        <v>13</v>
      </c>
      <c r="B23" s="180" t="s">
        <v>21</v>
      </c>
      <c r="C23" s="181">
        <v>684</v>
      </c>
      <c r="D23" s="85">
        <f t="shared" si="0"/>
        <v>82</v>
      </c>
      <c r="E23" s="86">
        <f t="shared" si="1"/>
        <v>11.988304093567251</v>
      </c>
      <c r="F23" s="195"/>
      <c r="G23" s="183">
        <v>602</v>
      </c>
      <c r="H23" s="184">
        <f t="shared" si="2"/>
        <v>88.011695906432749</v>
      </c>
      <c r="I23" s="196"/>
      <c r="J23" s="184">
        <f t="shared" si="3"/>
        <v>100</v>
      </c>
      <c r="K23" s="186">
        <v>4.38</v>
      </c>
      <c r="L23" s="197"/>
    </row>
    <row r="24" spans="1:12" ht="16.5" x14ac:dyDescent="0.2">
      <c r="A24" s="179">
        <v>14</v>
      </c>
      <c r="B24" s="180" t="s">
        <v>22</v>
      </c>
      <c r="C24" s="181">
        <v>684</v>
      </c>
      <c r="D24" s="85">
        <f t="shared" si="0"/>
        <v>176</v>
      </c>
      <c r="E24" s="86">
        <f t="shared" si="1"/>
        <v>25.730994152046783</v>
      </c>
      <c r="F24" s="198"/>
      <c r="G24" s="183">
        <v>508</v>
      </c>
      <c r="H24" s="184">
        <f t="shared" si="2"/>
        <v>74.269005847953224</v>
      </c>
      <c r="I24" s="199"/>
      <c r="J24" s="184">
        <f t="shared" si="3"/>
        <v>100</v>
      </c>
      <c r="K24" s="190">
        <v>3.93</v>
      </c>
      <c r="L24" s="200"/>
    </row>
    <row r="25" spans="1:12" ht="16.5" x14ac:dyDescent="0.3">
      <c r="A25" s="179"/>
      <c r="B25" s="176" t="s">
        <v>62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8"/>
    </row>
    <row r="26" spans="1:12" ht="16.5" x14ac:dyDescent="0.2">
      <c r="A26" s="179">
        <v>15</v>
      </c>
      <c r="B26" s="180" t="s">
        <v>23</v>
      </c>
      <c r="C26" s="181">
        <v>684</v>
      </c>
      <c r="D26" s="85">
        <f t="shared" si="0"/>
        <v>85</v>
      </c>
      <c r="E26" s="86">
        <f t="shared" si="1"/>
        <v>12.426900584795321</v>
      </c>
      <c r="F26" s="192">
        <f>SUM(E26:E28)/3</f>
        <v>14.181286549707602</v>
      </c>
      <c r="G26" s="183">
        <v>599</v>
      </c>
      <c r="H26" s="184">
        <f t="shared" si="2"/>
        <v>87.57309941520468</v>
      </c>
      <c r="I26" s="193">
        <f>SUM(H26:H28)/3</f>
        <v>85.818713450292407</v>
      </c>
      <c r="J26" s="184">
        <f t="shared" si="3"/>
        <v>100</v>
      </c>
      <c r="K26" s="186">
        <v>4.3099999999999996</v>
      </c>
      <c r="L26" s="194">
        <f>SUM(K26:K28)/3</f>
        <v>4.2833333333333323</v>
      </c>
    </row>
    <row r="27" spans="1:12" ht="16.5" x14ac:dyDescent="0.2">
      <c r="A27" s="179">
        <v>16</v>
      </c>
      <c r="B27" s="180" t="s">
        <v>35</v>
      </c>
      <c r="C27" s="181">
        <v>684</v>
      </c>
      <c r="D27" s="85">
        <f t="shared" si="0"/>
        <v>110</v>
      </c>
      <c r="E27" s="86">
        <f t="shared" si="1"/>
        <v>16.081871345029239</v>
      </c>
      <c r="F27" s="195"/>
      <c r="G27" s="183">
        <v>574</v>
      </c>
      <c r="H27" s="184">
        <f t="shared" si="2"/>
        <v>83.918128654970758</v>
      </c>
      <c r="I27" s="196"/>
      <c r="J27" s="184">
        <f t="shared" si="3"/>
        <v>100</v>
      </c>
      <c r="K27" s="186">
        <v>4.25</v>
      </c>
      <c r="L27" s="197"/>
    </row>
    <row r="28" spans="1:12" ht="16.5" x14ac:dyDescent="0.2">
      <c r="A28" s="179">
        <v>17</v>
      </c>
      <c r="B28" s="180" t="s">
        <v>44</v>
      </c>
      <c r="C28" s="181">
        <v>684</v>
      </c>
      <c r="D28" s="85">
        <f t="shared" si="0"/>
        <v>96</v>
      </c>
      <c r="E28" s="86">
        <f t="shared" si="1"/>
        <v>14.035087719298245</v>
      </c>
      <c r="F28" s="198"/>
      <c r="G28" s="183">
        <v>588</v>
      </c>
      <c r="H28" s="184">
        <f t="shared" si="2"/>
        <v>85.964912280701753</v>
      </c>
      <c r="I28" s="199"/>
      <c r="J28" s="184">
        <f t="shared" si="3"/>
        <v>100</v>
      </c>
      <c r="K28" s="186">
        <v>4.29</v>
      </c>
      <c r="L28" s="200"/>
    </row>
    <row r="29" spans="1:12" ht="16.5" x14ac:dyDescent="0.3">
      <c r="A29" s="179"/>
      <c r="B29" s="176" t="s">
        <v>63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8"/>
    </row>
    <row r="30" spans="1:12" ht="16.5" x14ac:dyDescent="0.2">
      <c r="A30" s="179">
        <v>18</v>
      </c>
      <c r="B30" s="180" t="s">
        <v>24</v>
      </c>
      <c r="C30" s="181">
        <v>684</v>
      </c>
      <c r="D30" s="85">
        <f t="shared" si="0"/>
        <v>54</v>
      </c>
      <c r="E30" s="86">
        <f t="shared" si="1"/>
        <v>7.8947368421052628</v>
      </c>
      <c r="F30" s="192">
        <f>SUM(E30:E33)/4</f>
        <v>8.5160818713450279</v>
      </c>
      <c r="G30" s="183">
        <v>630</v>
      </c>
      <c r="H30" s="184">
        <f t="shared" si="2"/>
        <v>92.10526315789474</v>
      </c>
      <c r="I30" s="193">
        <f>SUM(H30:H33)/4</f>
        <v>91.483918128654963</v>
      </c>
      <c r="J30" s="184">
        <f t="shared" si="3"/>
        <v>100</v>
      </c>
      <c r="K30" s="186">
        <v>4.45</v>
      </c>
      <c r="L30" s="194">
        <f>SUM(K30:K33)/4</f>
        <v>4.4550000000000001</v>
      </c>
    </row>
    <row r="31" spans="1:12" ht="16.5" x14ac:dyDescent="0.2">
      <c r="A31" s="179">
        <v>19</v>
      </c>
      <c r="B31" s="180" t="s">
        <v>25</v>
      </c>
      <c r="C31" s="181">
        <v>684</v>
      </c>
      <c r="D31" s="85">
        <f t="shared" si="0"/>
        <v>61</v>
      </c>
      <c r="E31" s="86">
        <f t="shared" si="1"/>
        <v>8.9181286549707597</v>
      </c>
      <c r="F31" s="195"/>
      <c r="G31" s="183">
        <v>623</v>
      </c>
      <c r="H31" s="184">
        <f t="shared" si="2"/>
        <v>91.081871345029242</v>
      </c>
      <c r="I31" s="196"/>
      <c r="J31" s="184">
        <f t="shared" si="3"/>
        <v>100</v>
      </c>
      <c r="K31" s="186">
        <v>4.45</v>
      </c>
      <c r="L31" s="197"/>
    </row>
    <row r="32" spans="1:12" ht="16.5" x14ac:dyDescent="0.2">
      <c r="A32" s="179">
        <v>20</v>
      </c>
      <c r="B32" s="180" t="s">
        <v>26</v>
      </c>
      <c r="C32" s="181">
        <v>684</v>
      </c>
      <c r="D32" s="85">
        <f t="shared" si="0"/>
        <v>67</v>
      </c>
      <c r="E32" s="86">
        <f t="shared" si="1"/>
        <v>9.7953216374269001</v>
      </c>
      <c r="F32" s="195"/>
      <c r="G32" s="183">
        <v>617</v>
      </c>
      <c r="H32" s="184">
        <f t="shared" si="2"/>
        <v>90.204678362573105</v>
      </c>
      <c r="I32" s="196"/>
      <c r="J32" s="184">
        <f t="shared" si="3"/>
        <v>100</v>
      </c>
      <c r="K32" s="186">
        <v>4.42</v>
      </c>
      <c r="L32" s="197"/>
    </row>
    <row r="33" spans="1:12" ht="16.5" x14ac:dyDescent="0.2">
      <c r="A33" s="179">
        <v>21</v>
      </c>
      <c r="B33" s="180" t="s">
        <v>27</v>
      </c>
      <c r="C33" s="181">
        <v>684</v>
      </c>
      <c r="D33" s="85">
        <f t="shared" si="0"/>
        <v>51</v>
      </c>
      <c r="E33" s="86">
        <f t="shared" si="1"/>
        <v>7.4561403508771926</v>
      </c>
      <c r="F33" s="198"/>
      <c r="G33" s="183">
        <v>633</v>
      </c>
      <c r="H33" s="184">
        <f t="shared" si="2"/>
        <v>92.543859649122808</v>
      </c>
      <c r="I33" s="199"/>
      <c r="J33" s="184">
        <f t="shared" si="3"/>
        <v>100</v>
      </c>
      <c r="K33" s="186">
        <v>4.5</v>
      </c>
      <c r="L33" s="200"/>
    </row>
    <row r="34" spans="1:12" ht="16.5" x14ac:dyDescent="0.3">
      <c r="A34" s="179"/>
      <c r="B34" s="176" t="s">
        <v>64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8"/>
    </row>
    <row r="35" spans="1:12" ht="16.5" x14ac:dyDescent="0.2">
      <c r="A35" s="179">
        <v>22</v>
      </c>
      <c r="B35" s="180" t="s">
        <v>28</v>
      </c>
      <c r="C35" s="181">
        <v>684</v>
      </c>
      <c r="D35" s="85">
        <f t="shared" si="0"/>
        <v>114</v>
      </c>
      <c r="E35" s="86">
        <f t="shared" si="1"/>
        <v>16.666666666666664</v>
      </c>
      <c r="F35" s="192">
        <f>SUM(E35:E38)/4</f>
        <v>18.019005847953217</v>
      </c>
      <c r="G35" s="183">
        <v>570</v>
      </c>
      <c r="H35" s="184">
        <f t="shared" si="2"/>
        <v>83.333333333333343</v>
      </c>
      <c r="I35" s="193">
        <f>SUM(H35:H38)/4</f>
        <v>81.98099415204679</v>
      </c>
      <c r="J35" s="184">
        <f t="shared" si="3"/>
        <v>100</v>
      </c>
      <c r="K35" s="186">
        <v>4.18</v>
      </c>
      <c r="L35" s="194">
        <f>SUM(K35:K38)/4</f>
        <v>4.17</v>
      </c>
    </row>
    <row r="36" spans="1:12" ht="16.5" x14ac:dyDescent="0.2">
      <c r="A36" s="179">
        <v>23</v>
      </c>
      <c r="B36" s="180" t="s">
        <v>29</v>
      </c>
      <c r="C36" s="181">
        <v>684</v>
      </c>
      <c r="D36" s="85">
        <f t="shared" si="0"/>
        <v>98</v>
      </c>
      <c r="E36" s="86">
        <f t="shared" si="1"/>
        <v>14.327485380116958</v>
      </c>
      <c r="F36" s="195"/>
      <c r="G36" s="183">
        <v>586</v>
      </c>
      <c r="H36" s="184">
        <f t="shared" si="2"/>
        <v>85.672514619883046</v>
      </c>
      <c r="I36" s="196"/>
      <c r="J36" s="184">
        <f t="shared" si="3"/>
        <v>100</v>
      </c>
      <c r="K36" s="186">
        <v>4.26</v>
      </c>
      <c r="L36" s="197"/>
    </row>
    <row r="37" spans="1:12" ht="16.5" x14ac:dyDescent="0.2">
      <c r="A37" s="179">
        <v>24</v>
      </c>
      <c r="B37" s="180" t="s">
        <v>30</v>
      </c>
      <c r="C37" s="181">
        <v>684</v>
      </c>
      <c r="D37" s="85">
        <f t="shared" si="0"/>
        <v>129</v>
      </c>
      <c r="E37" s="86">
        <f t="shared" si="1"/>
        <v>18.859649122807017</v>
      </c>
      <c r="F37" s="195"/>
      <c r="G37" s="183">
        <v>555</v>
      </c>
      <c r="H37" s="184">
        <f t="shared" si="2"/>
        <v>81.140350877192986</v>
      </c>
      <c r="I37" s="196"/>
      <c r="J37" s="184">
        <f t="shared" si="3"/>
        <v>100</v>
      </c>
      <c r="K37" s="186">
        <v>4.17</v>
      </c>
      <c r="L37" s="197"/>
    </row>
    <row r="38" spans="1:12" ht="16.5" x14ac:dyDescent="0.2">
      <c r="A38" s="179">
        <v>25</v>
      </c>
      <c r="B38" s="180" t="s">
        <v>31</v>
      </c>
      <c r="C38" s="181">
        <v>684</v>
      </c>
      <c r="D38" s="85">
        <f t="shared" si="0"/>
        <v>152</v>
      </c>
      <c r="E38" s="86">
        <f t="shared" si="1"/>
        <v>22.222222222222221</v>
      </c>
      <c r="F38" s="198"/>
      <c r="G38" s="183">
        <v>532</v>
      </c>
      <c r="H38" s="184">
        <f t="shared" si="2"/>
        <v>77.777777777777786</v>
      </c>
      <c r="I38" s="199"/>
      <c r="J38" s="184">
        <f t="shared" si="3"/>
        <v>100</v>
      </c>
      <c r="K38" s="186">
        <v>4.07</v>
      </c>
      <c r="L38" s="200"/>
    </row>
    <row r="39" spans="1:12" x14ac:dyDescent="0.25">
      <c r="B39" s="3"/>
      <c r="C39" s="5"/>
      <c r="E39" s="3"/>
      <c r="F39" s="3"/>
      <c r="G39" s="3"/>
      <c r="H39" s="3"/>
      <c r="I39" s="3"/>
      <c r="J39" s="3"/>
      <c r="K39" s="3"/>
      <c r="L39" s="1"/>
    </row>
    <row r="40" spans="1:12" ht="18.75" x14ac:dyDescent="0.3">
      <c r="B40" s="18"/>
      <c r="C40" s="19"/>
      <c r="D40" s="20"/>
      <c r="E40" s="21"/>
      <c r="F40" s="21"/>
      <c r="G40" s="22"/>
      <c r="H40" s="23"/>
      <c r="I40" s="201"/>
      <c r="L40" s="201"/>
    </row>
    <row r="41" spans="1:12" ht="17.25" x14ac:dyDescent="0.3">
      <c r="B41" s="45" t="s">
        <v>39</v>
      </c>
      <c r="D41" s="11"/>
    </row>
    <row r="42" spans="1:12" ht="17.25" x14ac:dyDescent="0.3">
      <c r="B42" s="108" t="s">
        <v>40</v>
      </c>
      <c r="D42" s="11"/>
    </row>
    <row r="43" spans="1:12" ht="17.25" x14ac:dyDescent="0.3">
      <c r="B43" s="108" t="s">
        <v>41</v>
      </c>
    </row>
    <row r="44" spans="1:12" ht="17.25" x14ac:dyDescent="0.3">
      <c r="B44" s="108" t="s">
        <v>42</v>
      </c>
    </row>
  </sheetData>
  <mergeCells count="38">
    <mergeCell ref="B34:L34"/>
    <mergeCell ref="F35:F38"/>
    <mergeCell ref="I35:I38"/>
    <mergeCell ref="L35:L38"/>
    <mergeCell ref="B25:L25"/>
    <mergeCell ref="F26:F28"/>
    <mergeCell ref="I26:I28"/>
    <mergeCell ref="L26:L28"/>
    <mergeCell ref="B29:L29"/>
    <mergeCell ref="F30:F33"/>
    <mergeCell ref="I30:I33"/>
    <mergeCell ref="L30:L33"/>
    <mergeCell ref="B14:L14"/>
    <mergeCell ref="F15:F17"/>
    <mergeCell ref="I15:I17"/>
    <mergeCell ref="L15:L17"/>
    <mergeCell ref="B18:L18"/>
    <mergeCell ref="F19:F24"/>
    <mergeCell ref="I19:I24"/>
    <mergeCell ref="L19:L24"/>
    <mergeCell ref="H6:I7"/>
    <mergeCell ref="J6:J7"/>
    <mergeCell ref="K6:K7"/>
    <mergeCell ref="L6:L7"/>
    <mergeCell ref="B8:L8"/>
    <mergeCell ref="F9:F13"/>
    <mergeCell ref="I9:I13"/>
    <mergeCell ref="L9:L13"/>
    <mergeCell ref="B1:K1"/>
    <mergeCell ref="B2:K2"/>
    <mergeCell ref="B3:K3"/>
    <mergeCell ref="A5:A7"/>
    <mergeCell ref="B5:B7"/>
    <mergeCell ref="C5:L5"/>
    <mergeCell ref="C6:C7"/>
    <mergeCell ref="D6:D7"/>
    <mergeCell ref="E6:F7"/>
    <mergeCell ref="G6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4" workbookViewId="0">
      <selection activeCell="F8" sqref="F8"/>
    </sheetView>
  </sheetViews>
  <sheetFormatPr defaultRowHeight="15.75" x14ac:dyDescent="0.25"/>
  <cols>
    <col min="1" max="1" width="6.85546875" customWidth="1"/>
    <col min="2" max="2" width="82.85546875" style="4" customWidth="1"/>
    <col min="3" max="5" width="19.140625" style="4" customWidth="1"/>
    <col min="6" max="6" width="19.140625" customWidth="1"/>
  </cols>
  <sheetData>
    <row r="1" spans="1:6" ht="18" thickBot="1" x14ac:dyDescent="0.35">
      <c r="A1" s="108"/>
      <c r="B1" s="134" t="s">
        <v>55</v>
      </c>
      <c r="C1" s="135"/>
      <c r="D1" s="135"/>
      <c r="E1" s="135"/>
      <c r="F1" s="108"/>
    </row>
    <row r="2" spans="1:6" ht="17.25" x14ac:dyDescent="0.3">
      <c r="A2" s="108"/>
      <c r="B2" s="136" t="s">
        <v>0</v>
      </c>
      <c r="C2" s="137"/>
      <c r="D2" s="137"/>
      <c r="E2" s="137"/>
      <c r="F2" s="108"/>
    </row>
    <row r="3" spans="1:6" ht="17.25" x14ac:dyDescent="0.3">
      <c r="A3" s="108"/>
      <c r="B3" s="138" t="s">
        <v>38</v>
      </c>
      <c r="C3" s="137"/>
      <c r="D3" s="137"/>
      <c r="E3" s="137"/>
      <c r="F3" s="108"/>
    </row>
    <row r="4" spans="1:6" x14ac:dyDescent="0.25">
      <c r="B4" s="3"/>
      <c r="C4" s="3"/>
      <c r="D4" s="3"/>
      <c r="E4" s="3"/>
    </row>
    <row r="5" spans="1:6" ht="12.75" x14ac:dyDescent="0.2">
      <c r="A5" s="140"/>
      <c r="B5" s="202" t="s">
        <v>65</v>
      </c>
      <c r="C5" s="203" t="s">
        <v>66</v>
      </c>
      <c r="D5" s="204"/>
      <c r="E5" s="204"/>
      <c r="F5" s="205"/>
    </row>
    <row r="6" spans="1:6" ht="12.75" x14ac:dyDescent="0.2">
      <c r="A6" s="140"/>
      <c r="B6" s="206"/>
      <c r="C6" s="207"/>
      <c r="D6" s="208"/>
      <c r="E6" s="208"/>
      <c r="F6" s="209"/>
    </row>
    <row r="7" spans="1:6" ht="16.5" x14ac:dyDescent="0.3">
      <c r="A7" s="109"/>
      <c r="B7" s="110" t="s">
        <v>59</v>
      </c>
      <c r="C7" s="210" t="s">
        <v>67</v>
      </c>
      <c r="D7" s="211" t="s">
        <v>68</v>
      </c>
      <c r="E7" s="211" t="s">
        <v>69</v>
      </c>
      <c r="F7" s="211" t="s">
        <v>70</v>
      </c>
    </row>
    <row r="8" spans="1:6" ht="16.5" x14ac:dyDescent="0.2">
      <c r="A8" s="10">
        <v>1</v>
      </c>
      <c r="B8" s="83" t="s">
        <v>11</v>
      </c>
      <c r="C8" s="86">
        <v>87.27</v>
      </c>
      <c r="D8" s="212">
        <v>81.349999999999994</v>
      </c>
      <c r="E8" s="212">
        <v>76.47</v>
      </c>
      <c r="F8" s="212">
        <v>84.8</v>
      </c>
    </row>
    <row r="9" spans="1:6" ht="16.5" x14ac:dyDescent="0.2">
      <c r="A9" s="10">
        <v>2</v>
      </c>
      <c r="B9" s="83" t="s">
        <v>12</v>
      </c>
      <c r="C9" s="86">
        <v>88.41</v>
      </c>
      <c r="D9" s="212">
        <v>82.38</v>
      </c>
      <c r="E9" s="212">
        <v>72.55</v>
      </c>
      <c r="F9" s="212">
        <v>85.53</v>
      </c>
    </row>
    <row r="10" spans="1:6" ht="16.5" x14ac:dyDescent="0.2">
      <c r="A10" s="10">
        <v>3</v>
      </c>
      <c r="B10" s="88" t="s">
        <v>13</v>
      </c>
      <c r="C10" s="86">
        <v>70.45</v>
      </c>
      <c r="D10" s="106">
        <v>59.07</v>
      </c>
      <c r="E10" s="106">
        <v>62.75</v>
      </c>
      <c r="F10" s="106">
        <v>66.67</v>
      </c>
    </row>
    <row r="11" spans="1:6" ht="16.5" x14ac:dyDescent="0.2">
      <c r="A11" s="10">
        <v>4</v>
      </c>
      <c r="B11" s="83" t="s">
        <v>45</v>
      </c>
      <c r="C11" s="86">
        <v>78.86</v>
      </c>
      <c r="D11" s="212">
        <v>79.790000000000006</v>
      </c>
      <c r="E11" s="212">
        <v>86.27</v>
      </c>
      <c r="F11" s="212">
        <v>79.680000000000007</v>
      </c>
    </row>
    <row r="12" spans="1:6" ht="16.5" x14ac:dyDescent="0.2">
      <c r="A12" s="10">
        <v>5</v>
      </c>
      <c r="B12" s="83" t="s">
        <v>14</v>
      </c>
      <c r="C12" s="86">
        <v>85.45</v>
      </c>
      <c r="D12" s="212">
        <v>83.42</v>
      </c>
      <c r="E12" s="212">
        <v>80.39</v>
      </c>
      <c r="F12" s="212">
        <v>84.5</v>
      </c>
    </row>
    <row r="13" spans="1:6" ht="16.5" x14ac:dyDescent="0.2">
      <c r="A13" s="10"/>
      <c r="B13" s="213" t="s">
        <v>60</v>
      </c>
      <c r="C13" s="214"/>
      <c r="D13" s="215"/>
      <c r="E13" s="216"/>
      <c r="F13" s="216"/>
    </row>
    <row r="14" spans="1:6" ht="16.5" x14ac:dyDescent="0.2">
      <c r="A14" s="10">
        <v>6</v>
      </c>
      <c r="B14" s="89" t="s">
        <v>15</v>
      </c>
      <c r="C14" s="86">
        <v>87.05</v>
      </c>
      <c r="D14" s="212">
        <v>82.38</v>
      </c>
      <c r="E14" s="212">
        <v>88.24</v>
      </c>
      <c r="F14" s="212">
        <v>85.96</v>
      </c>
    </row>
    <row r="15" spans="1:6" ht="16.5" x14ac:dyDescent="0.2">
      <c r="A15" s="10">
        <v>7</v>
      </c>
      <c r="B15" s="83" t="s">
        <v>16</v>
      </c>
      <c r="C15" s="212">
        <v>89.77</v>
      </c>
      <c r="D15" s="212">
        <v>96.01</v>
      </c>
      <c r="E15" s="212">
        <v>86.27</v>
      </c>
      <c r="F15" s="212">
        <v>88.6</v>
      </c>
    </row>
    <row r="16" spans="1:6" ht="16.5" x14ac:dyDescent="0.2">
      <c r="A16" s="10">
        <v>8</v>
      </c>
      <c r="B16" s="83" t="s">
        <v>17</v>
      </c>
      <c r="C16" s="212">
        <v>80.680000000000007</v>
      </c>
      <c r="D16" s="212">
        <v>78.760000000000005</v>
      </c>
      <c r="E16" s="212">
        <v>86.27</v>
      </c>
      <c r="F16" s="212">
        <v>80.41</v>
      </c>
    </row>
    <row r="17" spans="1:6" ht="16.5" x14ac:dyDescent="0.2">
      <c r="A17" s="10"/>
      <c r="B17" s="213" t="s">
        <v>61</v>
      </c>
      <c r="C17" s="216"/>
      <c r="D17" s="215"/>
      <c r="E17" s="216"/>
      <c r="F17" s="216"/>
    </row>
    <row r="18" spans="1:6" ht="16.5" x14ac:dyDescent="0.2">
      <c r="A18" s="10">
        <v>9</v>
      </c>
      <c r="B18" s="83" t="s">
        <v>34</v>
      </c>
      <c r="C18" s="212">
        <v>90.68</v>
      </c>
      <c r="D18" s="212">
        <v>84.46</v>
      </c>
      <c r="E18" s="212">
        <v>84.31</v>
      </c>
      <c r="F18" s="212">
        <v>88.45</v>
      </c>
    </row>
    <row r="19" spans="1:6" ht="16.5" x14ac:dyDescent="0.2">
      <c r="A19" s="10">
        <v>10</v>
      </c>
      <c r="B19" s="83" t="s">
        <v>18</v>
      </c>
      <c r="C19" s="212">
        <v>94.09</v>
      </c>
      <c r="D19" s="212">
        <v>88.6</v>
      </c>
      <c r="E19" s="212">
        <v>82.35</v>
      </c>
      <c r="F19" s="212">
        <v>91.67</v>
      </c>
    </row>
    <row r="20" spans="1:6" ht="16.5" x14ac:dyDescent="0.2">
      <c r="A20" s="10">
        <v>11</v>
      </c>
      <c r="B20" s="83" t="s">
        <v>19</v>
      </c>
      <c r="C20" s="212">
        <v>94.09</v>
      </c>
      <c r="D20" s="212">
        <v>88.6</v>
      </c>
      <c r="E20" s="212">
        <v>86.27</v>
      </c>
      <c r="F20" s="212">
        <v>91.96</v>
      </c>
    </row>
    <row r="21" spans="1:6" ht="16.5" x14ac:dyDescent="0.2">
      <c r="A21" s="10">
        <v>12</v>
      </c>
      <c r="B21" s="83" t="s">
        <v>20</v>
      </c>
      <c r="C21" s="212">
        <v>85</v>
      </c>
      <c r="D21" s="212">
        <v>79.27</v>
      </c>
      <c r="E21" s="212">
        <v>82.35</v>
      </c>
      <c r="F21" s="212">
        <v>82.89</v>
      </c>
    </row>
    <row r="22" spans="1:6" ht="16.5" x14ac:dyDescent="0.2">
      <c r="A22" s="10">
        <v>13</v>
      </c>
      <c r="B22" s="83" t="s">
        <v>21</v>
      </c>
      <c r="C22" s="212">
        <v>92.27</v>
      </c>
      <c r="D22" s="212">
        <v>81.87</v>
      </c>
      <c r="E22" s="212">
        <v>74.510000000000005</v>
      </c>
      <c r="F22" s="212">
        <v>88.01</v>
      </c>
    </row>
    <row r="23" spans="1:6" ht="16.5" x14ac:dyDescent="0.2">
      <c r="A23" s="10">
        <v>14</v>
      </c>
      <c r="B23" s="83" t="s">
        <v>22</v>
      </c>
      <c r="C23" s="212">
        <v>75</v>
      </c>
      <c r="D23" s="212">
        <v>74.61</v>
      </c>
      <c r="E23" s="106">
        <v>66.67</v>
      </c>
      <c r="F23" s="212">
        <v>74.27</v>
      </c>
    </row>
    <row r="24" spans="1:6" ht="16.5" x14ac:dyDescent="0.2">
      <c r="A24" s="10"/>
      <c r="B24" s="213" t="s">
        <v>62</v>
      </c>
      <c r="C24" s="216"/>
      <c r="D24" s="215"/>
      <c r="E24" s="216"/>
      <c r="F24" s="216"/>
    </row>
    <row r="25" spans="1:6" ht="16.5" x14ac:dyDescent="0.2">
      <c r="A25" s="10">
        <v>15</v>
      </c>
      <c r="B25" s="83" t="s">
        <v>23</v>
      </c>
      <c r="C25" s="212">
        <v>87.73</v>
      </c>
      <c r="D25" s="212">
        <v>88.08</v>
      </c>
      <c r="E25" s="212">
        <v>84.31</v>
      </c>
      <c r="F25" s="212">
        <v>87.57</v>
      </c>
    </row>
    <row r="26" spans="1:6" ht="16.5" x14ac:dyDescent="0.2">
      <c r="A26" s="10">
        <v>16</v>
      </c>
      <c r="B26" s="83" t="s">
        <v>35</v>
      </c>
      <c r="C26" s="212">
        <v>85.91</v>
      </c>
      <c r="D26" s="212">
        <v>79.27</v>
      </c>
      <c r="E26" s="212">
        <v>84.31</v>
      </c>
      <c r="F26" s="212">
        <v>83.92</v>
      </c>
    </row>
    <row r="27" spans="1:6" ht="16.5" x14ac:dyDescent="0.2">
      <c r="A27" s="10">
        <v>17</v>
      </c>
      <c r="B27" s="83" t="s">
        <v>44</v>
      </c>
      <c r="C27" s="212">
        <v>85.45</v>
      </c>
      <c r="D27" s="212">
        <v>86.53</v>
      </c>
      <c r="E27" s="212">
        <v>88.24</v>
      </c>
      <c r="F27" s="212">
        <v>85.96</v>
      </c>
    </row>
    <row r="28" spans="1:6" ht="16.5" x14ac:dyDescent="0.2">
      <c r="A28" s="10"/>
      <c r="B28" s="213" t="s">
        <v>63</v>
      </c>
      <c r="C28" s="216"/>
      <c r="D28" s="215"/>
      <c r="E28" s="216"/>
      <c r="F28" s="216"/>
    </row>
    <row r="29" spans="1:6" ht="16.5" x14ac:dyDescent="0.2">
      <c r="A29" s="10">
        <v>18</v>
      </c>
      <c r="B29" s="83" t="s">
        <v>24</v>
      </c>
      <c r="C29" s="212">
        <v>94.09</v>
      </c>
      <c r="D29" s="212">
        <v>88.6</v>
      </c>
      <c r="E29" s="212">
        <v>88.24</v>
      </c>
      <c r="F29" s="212">
        <v>92.11</v>
      </c>
    </row>
    <row r="30" spans="1:6" ht="16.5" x14ac:dyDescent="0.2">
      <c r="A30" s="10">
        <v>19</v>
      </c>
      <c r="B30" s="83" t="s">
        <v>25</v>
      </c>
      <c r="C30" s="212">
        <v>91.59</v>
      </c>
      <c r="D30" s="212">
        <v>91.19</v>
      </c>
      <c r="E30" s="212">
        <v>88.24</v>
      </c>
      <c r="F30" s="212">
        <v>91.08</v>
      </c>
    </row>
    <row r="31" spans="1:6" ht="16.5" x14ac:dyDescent="0.2">
      <c r="A31" s="10">
        <v>20</v>
      </c>
      <c r="B31" s="83" t="s">
        <v>26</v>
      </c>
      <c r="C31" s="212">
        <v>90.45</v>
      </c>
      <c r="D31" s="212">
        <v>89.12</v>
      </c>
      <c r="E31" s="212">
        <v>90.2</v>
      </c>
      <c r="F31" s="212">
        <v>90.2</v>
      </c>
    </row>
    <row r="32" spans="1:6" ht="16.5" x14ac:dyDescent="0.2">
      <c r="A32" s="10">
        <v>21</v>
      </c>
      <c r="B32" s="83" t="s">
        <v>27</v>
      </c>
      <c r="C32" s="212">
        <v>93.64</v>
      </c>
      <c r="D32" s="212">
        <v>90.67</v>
      </c>
      <c r="E32" s="212">
        <v>90.2</v>
      </c>
      <c r="F32" s="212">
        <v>92.54</v>
      </c>
    </row>
    <row r="33" spans="1:6" ht="16.5" x14ac:dyDescent="0.2">
      <c r="A33" s="10"/>
      <c r="B33" s="213" t="s">
        <v>71</v>
      </c>
      <c r="C33" s="216"/>
      <c r="D33" s="215"/>
      <c r="E33" s="216"/>
      <c r="F33" s="216"/>
    </row>
    <row r="34" spans="1:6" ht="16.5" x14ac:dyDescent="0.2">
      <c r="A34" s="10">
        <v>22</v>
      </c>
      <c r="B34" s="83" t="s">
        <v>28</v>
      </c>
      <c r="C34" s="212">
        <v>85.23</v>
      </c>
      <c r="D34" s="212">
        <v>78.760000000000005</v>
      </c>
      <c r="E34" s="212">
        <v>84.31</v>
      </c>
      <c r="F34" s="212">
        <v>83.33</v>
      </c>
    </row>
    <row r="35" spans="1:6" ht="16.5" x14ac:dyDescent="0.2">
      <c r="A35" s="10">
        <v>23</v>
      </c>
      <c r="B35" s="83" t="s">
        <v>29</v>
      </c>
      <c r="C35" s="212">
        <v>86.82</v>
      </c>
      <c r="D35" s="212">
        <v>84.97</v>
      </c>
      <c r="E35" s="212">
        <v>78.430000000000007</v>
      </c>
      <c r="F35" s="212">
        <v>85.67</v>
      </c>
    </row>
    <row r="36" spans="1:6" ht="16.5" x14ac:dyDescent="0.2">
      <c r="A36" s="10">
        <v>24</v>
      </c>
      <c r="B36" s="83" t="s">
        <v>30</v>
      </c>
      <c r="C36" s="212">
        <v>82.05</v>
      </c>
      <c r="D36" s="212">
        <v>78.760000000000005</v>
      </c>
      <c r="E36" s="212">
        <v>82.35</v>
      </c>
      <c r="F36" s="212">
        <v>81.14</v>
      </c>
    </row>
    <row r="37" spans="1:6" ht="16.5" x14ac:dyDescent="0.2">
      <c r="A37" s="10">
        <v>25</v>
      </c>
      <c r="B37" s="83" t="s">
        <v>31</v>
      </c>
      <c r="C37" s="212">
        <v>78.180000000000007</v>
      </c>
      <c r="D37" s="212">
        <v>75.650000000000006</v>
      </c>
      <c r="E37" s="212">
        <v>82.35</v>
      </c>
      <c r="F37" s="212">
        <v>77.78</v>
      </c>
    </row>
    <row r="38" spans="1:6" ht="17.25" thickBot="1" x14ac:dyDescent="0.25">
      <c r="A38" s="217"/>
      <c r="B38" s="218" t="s">
        <v>72</v>
      </c>
      <c r="C38" s="219">
        <f>SUM(C8:C37)/25</f>
        <v>86.4084</v>
      </c>
      <c r="D38" s="219">
        <f>SUM(D8:D37)/25</f>
        <v>82.88679999999998</v>
      </c>
      <c r="E38" s="219">
        <v>82.49</v>
      </c>
      <c r="F38" s="219">
        <f t="shared" ref="F38" si="0">SUM(F8:F37)/25</f>
        <v>84.988000000000014</v>
      </c>
    </row>
    <row r="39" spans="1:6" ht="16.5" thickTop="1" x14ac:dyDescent="0.25">
      <c r="B39" s="3"/>
      <c r="C39" s="3"/>
      <c r="D39" s="3"/>
      <c r="E39" s="3"/>
    </row>
    <row r="40" spans="1:6" ht="17.25" x14ac:dyDescent="0.3">
      <c r="B40" s="45" t="s">
        <v>39</v>
      </c>
    </row>
    <row r="41" spans="1:6" ht="17.25" x14ac:dyDescent="0.3">
      <c r="B41" s="108" t="s">
        <v>40</v>
      </c>
    </row>
    <row r="42" spans="1:6" ht="17.25" x14ac:dyDescent="0.3">
      <c r="B42" s="108" t="s">
        <v>41</v>
      </c>
    </row>
    <row r="43" spans="1:6" ht="17.25" x14ac:dyDescent="0.3">
      <c r="B43" s="108" t="s">
        <v>42</v>
      </c>
    </row>
  </sheetData>
  <mergeCells count="6">
    <mergeCell ref="B1:E1"/>
    <mergeCell ref="B2:E2"/>
    <mergeCell ref="B3:E3"/>
    <mergeCell ref="A5:A6"/>
    <mergeCell ref="B5:B6"/>
    <mergeCell ref="C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KKP - 2022 - Responden-Kategori</vt:lpstr>
      <vt:lpstr>KKP Keseluruhan - 2022</vt:lpstr>
      <vt:lpstr>KKP - Ikut Item</vt:lpstr>
      <vt:lpstr>KKP - Skala 4-5 Ikut Profil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upm</cp:lastModifiedBy>
  <cp:lastPrinted>2022-11-10T00:38:08Z</cp:lastPrinted>
  <dcterms:created xsi:type="dcterms:W3CDTF">2021-10-13T01:48:04Z</dcterms:created>
  <dcterms:modified xsi:type="dcterms:W3CDTF">2022-12-14T03:12:11Z</dcterms:modified>
</cp:coreProperties>
</file>